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EMP\Desktop\foad paie 2020\PAIE N5\21-DEUXIEME CAS DE PREPARATION A EXAMEN\"/>
    </mc:Choice>
  </mc:AlternateContent>
  <xr:revisionPtr revIDLastSave="0" documentId="13_ncr:1_{AE293E00-4803-44CD-B2E6-3D2F04FCF5CB}" xr6:coauthVersionLast="47" xr6:coauthVersionMax="47" xr10:uidLastSave="{00000000-0000-0000-0000-000000000000}"/>
  <bookViews>
    <workbookView xWindow="23880" yWindow="-120" windowWidth="25440" windowHeight="15390" tabRatio="944" activeTab="1" xr2:uid="{00000000-000D-0000-FFFF-FFFF00000000}"/>
    <workbookView xWindow="21525" yWindow="6255" windowWidth="28905" windowHeight="13665" activeTab="3" xr2:uid="{299CB6D5-3387-4B03-8506-2028F2DBCFE9}"/>
  </bookViews>
  <sheets>
    <sheet name="ENONCE A LIRE (2)" sheetId="30" r:id="rId1"/>
    <sheet name="SALARIES (2)" sheetId="31" r:id="rId2"/>
    <sheet name="CONDITIONS PARTICULIERES (2)" sheetId="32" r:id="rId3"/>
    <sheet name="SALAIRES (2)" sheetId="33" r:id="rId4"/>
    <sheet name="CALENDRIER DU MOIS DE MAI (2)" sheetId="34" r:id="rId5"/>
    <sheet name="MAQUETTE DE BULLETIN" sheetId="2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5" i="29" l="1"/>
  <c r="C155" i="29"/>
  <c r="F155" i="29" s="1"/>
  <c r="G155" i="29" s="1"/>
  <c r="H155" i="29" s="1"/>
  <c r="D146" i="29"/>
  <c r="B146" i="29"/>
  <c r="D145" i="29"/>
  <c r="D148" i="29" s="1"/>
  <c r="F58" i="29" s="1"/>
  <c r="D144" i="29"/>
  <c r="D143" i="29"/>
  <c r="D142" i="29"/>
  <c r="D141" i="29"/>
  <c r="D135" i="29"/>
  <c r="D134" i="29"/>
  <c r="D133" i="29"/>
  <c r="D128" i="29"/>
  <c r="F77" i="29" s="1"/>
  <c r="D126" i="29"/>
  <c r="D125" i="29"/>
  <c r="D124" i="29"/>
  <c r="B115" i="29"/>
  <c r="B116" i="29" s="1"/>
  <c r="D116" i="29" s="1"/>
  <c r="D113" i="29"/>
  <c r="B106" i="29"/>
  <c r="D106" i="29" s="1"/>
  <c r="D105" i="29"/>
  <c r="B105" i="29"/>
  <c r="D100" i="29"/>
  <c r="B100" i="29"/>
  <c r="B99" i="29"/>
  <c r="D99" i="29" s="1"/>
  <c r="D97" i="29"/>
  <c r="B97" i="29"/>
  <c r="B96" i="29"/>
  <c r="D96" i="29" s="1"/>
  <c r="D95" i="29"/>
  <c r="D94" i="29"/>
  <c r="D93" i="29"/>
  <c r="B92" i="29"/>
  <c r="D92" i="29" s="1"/>
  <c r="D91" i="29"/>
  <c r="D102" i="29" s="1"/>
  <c r="B91" i="29"/>
  <c r="C90" i="29"/>
  <c r="D84" i="29"/>
  <c r="D81" i="29"/>
  <c r="F81" i="29" s="1"/>
  <c r="C80" i="29"/>
  <c r="D69" i="29"/>
  <c r="D64" i="29"/>
  <c r="B64" i="29"/>
  <c r="B114" i="29" s="1"/>
  <c r="D114" i="29" s="1"/>
  <c r="B58" i="29"/>
  <c r="F57" i="29"/>
  <c r="F56" i="29"/>
  <c r="B56" i="29"/>
  <c r="B55" i="29"/>
  <c r="F55" i="29" s="1"/>
  <c r="F54" i="29"/>
  <c r="F53" i="29"/>
  <c r="D53" i="29"/>
  <c r="F52" i="29"/>
  <c r="D52" i="29"/>
  <c r="B51" i="29"/>
  <c r="F51" i="29" s="1"/>
  <c r="F50" i="29"/>
  <c r="B50" i="29"/>
  <c r="D50" i="29" s="1"/>
  <c r="F49" i="29"/>
  <c r="D49" i="29"/>
  <c r="B49" i="29"/>
  <c r="F48" i="29"/>
  <c r="F47" i="29"/>
  <c r="E47" i="29"/>
  <c r="B47" i="29"/>
  <c r="F46" i="29"/>
  <c r="F45" i="29"/>
  <c r="E45" i="29"/>
  <c r="B45" i="29"/>
  <c r="E44" i="29"/>
  <c r="F44" i="29" s="1"/>
  <c r="D44" i="29"/>
  <c r="C44" i="29"/>
  <c r="B44" i="29"/>
  <c r="F43" i="29"/>
  <c r="B43" i="29"/>
  <c r="D27" i="29"/>
  <c r="D26" i="29"/>
  <c r="D65" i="29" s="1"/>
  <c r="D22" i="29"/>
  <c r="B62" i="29" s="1"/>
  <c r="F67" i="29" l="1"/>
  <c r="D85" i="29" s="1"/>
  <c r="B107" i="29"/>
  <c r="D107" i="29" s="1"/>
  <c r="B63" i="29"/>
  <c r="D63" i="29" s="1"/>
  <c r="D62" i="29"/>
  <c r="D117" i="29"/>
  <c r="D109" i="29"/>
  <c r="D51" i="29"/>
  <c r="D67" i="29" s="1"/>
  <c r="D115" i="29"/>
  <c r="F76" i="29" l="1"/>
  <c r="D79" i="29"/>
  <c r="F79" i="29" l="1"/>
  <c r="B80" i="29"/>
  <c r="D80" i="29" s="1"/>
  <c r="F80" i="29" s="1"/>
  <c r="D83" i="29"/>
</calcChain>
</file>

<file path=xl/sharedStrings.xml><?xml version="1.0" encoding="utf-8"?>
<sst xmlns="http://schemas.openxmlformats.org/spreadsheetml/2006/main" count="254" uniqueCount="207">
  <si>
    <t>DUMAINE</t>
  </si>
  <si>
    <t>VALETTE</t>
  </si>
  <si>
    <t>HERMAN</t>
  </si>
  <si>
    <t>DUMOULIN</t>
  </si>
  <si>
    <t>LAMBERT</t>
  </si>
  <si>
    <t>Entrée dans la société</t>
  </si>
  <si>
    <t>Contrat</t>
  </si>
  <si>
    <t>CDI</t>
  </si>
  <si>
    <t>CDD</t>
  </si>
  <si>
    <t>Durée hebdomadaire</t>
  </si>
  <si>
    <t>Statut</t>
  </si>
  <si>
    <t>Non-cadre</t>
  </si>
  <si>
    <t>Cadre</t>
  </si>
  <si>
    <t>Gérant</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</si>
  <si>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</si>
  <si>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</si>
  <si>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</si>
  <si>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</si>
  <si>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</si>
  <si>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</si>
  <si>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</si>
  <si>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</si>
  <si>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</si>
  <si>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</si>
  <si>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</si>
  <si>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</si>
  <si>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SMIC</t>
  </si>
  <si>
    <t>SALAIRES</t>
  </si>
  <si>
    <t>Horaires</t>
  </si>
  <si>
    <t>7 h / jour
lundi à vendredi</t>
  </si>
  <si>
    <t>Fériés</t>
  </si>
  <si>
    <t>Chomés et payés</t>
  </si>
  <si>
    <t>Absences</t>
  </si>
  <si>
    <t>Heures supplémentaires à 150%</t>
  </si>
  <si>
    <t>Salaire brut</t>
  </si>
  <si>
    <t>SANTE</t>
  </si>
  <si>
    <t xml:space="preserve">Accident du travail - Maladies professionnelles </t>
  </si>
  <si>
    <t>Retraite</t>
  </si>
  <si>
    <t>Total de cotisations et contributions</t>
  </si>
  <si>
    <t>NET A PAYER AVANT IMPOT SUR LE REVENU</t>
  </si>
  <si>
    <t>dont évolution de la rémunération liée à la suppression des cotisations chômage et maladie</t>
  </si>
  <si>
    <t>IMPOT SUR LE REVENU</t>
  </si>
  <si>
    <t>Bases</t>
  </si>
  <si>
    <t>Assiettes</t>
  </si>
  <si>
    <t>1,50% sur TA cadres uniquement</t>
  </si>
  <si>
    <t>Prévoyance patronale</t>
  </si>
  <si>
    <t>Prévoyances et mutuelles</t>
  </si>
  <si>
    <t>Taux de prélèvement à la source</t>
  </si>
  <si>
    <t>Mois suivant date anniversaire de la date d'embauche</t>
  </si>
  <si>
    <t xml:space="preserve">Autres contributions dues par l'employeur </t>
  </si>
  <si>
    <t xml:space="preserve">Sécurité sociale plafonnée </t>
  </si>
  <si>
    <t xml:space="preserve">Assurance chômage </t>
  </si>
  <si>
    <t>Sécurité sociale déplafonnée</t>
  </si>
  <si>
    <t>Complémentaire Tranche 1</t>
  </si>
  <si>
    <r>
      <t>Complémentaire Tranche 2</t>
    </r>
    <r>
      <rPr>
        <sz val="11"/>
        <color rgb="FFFF0000"/>
        <rFont val="Times New Roman"/>
        <family val="1"/>
      </rPr>
      <t xml:space="preserve"> </t>
    </r>
  </si>
  <si>
    <t>Férié chomé et payé</t>
  </si>
  <si>
    <t>Dialogue social : 0,016%</t>
  </si>
  <si>
    <t>Solidarité autonomie : 0,30%</t>
  </si>
  <si>
    <t>Apprentissage : 0,68%</t>
  </si>
  <si>
    <t>AU TOTAL</t>
  </si>
  <si>
    <t xml:space="preserve"> Rubrique dont évolution de la rémunération liée à la suppression des cotisations chômage et maladie</t>
  </si>
  <si>
    <t>Assurance chômage</t>
  </si>
  <si>
    <t>Maladie</t>
  </si>
  <si>
    <t>CSG CRDS</t>
  </si>
  <si>
    <t>Rubrique d'évolution</t>
  </si>
  <si>
    <t>Réduction générale de cotisation</t>
  </si>
  <si>
    <t>Abattement sur heures supplémentaires</t>
  </si>
  <si>
    <t>Allègement dû à la réduction d'allocation familiale</t>
  </si>
  <si>
    <t>Allègement dû à la réduction de cotisation maladie</t>
  </si>
  <si>
    <t>Allègement total</t>
  </si>
  <si>
    <t xml:space="preserve"> Rubrique Allègement de cotisations employeur</t>
  </si>
  <si>
    <t>Le gérant, son conjoint et ses enfants détiennent ensemble 800 parts sociales sur les 1000 parts composant le capital social de l'entreprise</t>
  </si>
  <si>
    <t>Les autres parts sont détenues par des tiers extérieurs à l'entreprise.</t>
  </si>
  <si>
    <t>Ancienneté &lt; 3 ans</t>
  </si>
  <si>
    <t>3 à 5 ans</t>
  </si>
  <si>
    <t>&gt; 5 à 10 ans</t>
  </si>
  <si>
    <t>TAUX ACCIDENT DU TRAVAIL</t>
  </si>
  <si>
    <t>Congés payés</t>
  </si>
  <si>
    <t>Les indemnités sont calculées sur la base du maintien de salaire
La régularisation sera effectuée lors de la prise de la cinquième semaine</t>
  </si>
  <si>
    <t>Retenues pour congés payés</t>
  </si>
  <si>
    <t>Cinquième semaine
 de congés payés</t>
  </si>
  <si>
    <t>BRUTS</t>
  </si>
  <si>
    <t>CUMULS</t>
  </si>
  <si>
    <t>01/03/N-4</t>
  </si>
  <si>
    <t>01/05/N-4</t>
  </si>
  <si>
    <t>01/01/N-2</t>
  </si>
  <si>
    <t>01/01/N-25</t>
  </si>
  <si>
    <t>BULLETIN DE SALAIRE</t>
  </si>
  <si>
    <t>SAISIE DES VARIABLES</t>
  </si>
  <si>
    <t>Employeur</t>
  </si>
  <si>
    <t>Salarié</t>
  </si>
  <si>
    <t>S1</t>
  </si>
  <si>
    <t>Nom :</t>
  </si>
  <si>
    <t>Adresse  :</t>
  </si>
  <si>
    <t>Prénom :</t>
  </si>
  <si>
    <t>Horaire mensuel</t>
  </si>
  <si>
    <t>Complément :</t>
  </si>
  <si>
    <t>N° de S.S. :</t>
  </si>
  <si>
    <t>Nombre d'heures travaillées durant le mois pour absence</t>
  </si>
  <si>
    <t>Adresse :</t>
  </si>
  <si>
    <t>Effectif</t>
  </si>
  <si>
    <t>Code postal :</t>
  </si>
  <si>
    <t>Taux accident du travail</t>
  </si>
  <si>
    <t>Ville :</t>
  </si>
  <si>
    <t>CP/ Ville</t>
  </si>
  <si>
    <t>Taux de la prime de mobilité</t>
  </si>
  <si>
    <t>N° SIRET :</t>
  </si>
  <si>
    <t>Emploi :</t>
  </si>
  <si>
    <t>SMIC horaire</t>
  </si>
  <si>
    <t>Code NAF(APE) :</t>
  </si>
  <si>
    <t>Contrat :</t>
  </si>
  <si>
    <t>Site d'emploi :</t>
  </si>
  <si>
    <t>Position :</t>
  </si>
  <si>
    <t>Heures d'absences</t>
  </si>
  <si>
    <t>Effectif :</t>
  </si>
  <si>
    <t>Embauche :</t>
  </si>
  <si>
    <t>Heures supplémentaires à 125%</t>
  </si>
  <si>
    <t>Convention collective :</t>
  </si>
  <si>
    <t>Horaire mensualisé :</t>
  </si>
  <si>
    <t>Autre :</t>
  </si>
  <si>
    <t>Heures complémentaires à 110%</t>
  </si>
  <si>
    <t>Heures complémentaires à 125%</t>
  </si>
  <si>
    <t>Statut salarié</t>
  </si>
  <si>
    <t>Période du :</t>
  </si>
  <si>
    <t>Au :</t>
  </si>
  <si>
    <t xml:space="preserve">Tranche 1  </t>
  </si>
  <si>
    <t>Eléments de revenu brut</t>
  </si>
  <si>
    <t>Tranche 2</t>
  </si>
  <si>
    <t>Nombre/Base</t>
  </si>
  <si>
    <t>Taux/Val unitaire</t>
  </si>
  <si>
    <t>Montants</t>
  </si>
  <si>
    <t>Coefficient de réduction de cotisations patronales</t>
  </si>
  <si>
    <t>Prime de rendement</t>
  </si>
  <si>
    <t>Mutuelle salariale</t>
  </si>
  <si>
    <t>Mutuelle patronale</t>
  </si>
  <si>
    <t>Indemnités dimanches</t>
  </si>
  <si>
    <t>Taux de prévoyance salariale</t>
  </si>
  <si>
    <t>Taux de prévoyance patronale</t>
  </si>
  <si>
    <t>Indemnité de précarité</t>
  </si>
  <si>
    <t>Indemnité de congés payés</t>
  </si>
  <si>
    <t>Retenue absence arrêt de travail</t>
  </si>
  <si>
    <t xml:space="preserve">IJSS </t>
  </si>
  <si>
    <t>Maintien de salaire</t>
  </si>
  <si>
    <t>13ème mois</t>
  </si>
  <si>
    <t>Cotisations et contributions sociales</t>
  </si>
  <si>
    <t>Taux salarial</t>
  </si>
  <si>
    <t>Part salarié</t>
  </si>
  <si>
    <t>Part employeur</t>
  </si>
  <si>
    <t>Sécurité sociale - Maladie - Maternité - Invalidité décès</t>
  </si>
  <si>
    <t>Complémentaires santé</t>
  </si>
  <si>
    <t>Complémentaire incapacité invalidité décès Tranche 1</t>
  </si>
  <si>
    <t>Complémentaire incapacité invalidité décès Tranche 2</t>
  </si>
  <si>
    <t>Contribution équilibre technique CET</t>
  </si>
  <si>
    <t>Retraite Supplémentaire</t>
  </si>
  <si>
    <t xml:space="preserve"> Famille </t>
  </si>
  <si>
    <t>APEC (Cadres)</t>
  </si>
  <si>
    <t>COTISATIONS STATUTAIRES OU PREVUES PAR LA CONVENTION COLLECTIVE</t>
  </si>
  <si>
    <t>CSG déductible de l'impôt sur le revenu</t>
  </si>
  <si>
    <t>CSG CRDS non-déductible de l'impôt sur le revenu</t>
  </si>
  <si>
    <t>CSG/CRDS non-déductibles de l'impôt sur le revenu sur heures supplémentaires</t>
  </si>
  <si>
    <t>Exonération, écrètement et allègements</t>
  </si>
  <si>
    <t>Acompte</t>
  </si>
  <si>
    <t>Avantage en nature</t>
  </si>
  <si>
    <t>Saisie sur salaires</t>
  </si>
  <si>
    <t>Titres repas</t>
  </si>
  <si>
    <t>Déplacement</t>
  </si>
  <si>
    <t>Montant</t>
  </si>
  <si>
    <t>Cumul annuel</t>
  </si>
  <si>
    <t>Montant net imposable</t>
  </si>
  <si>
    <t>Impot sur le revenu prélevé à la source</t>
  </si>
  <si>
    <t>Montant des heures compl/suppl exonérées</t>
  </si>
  <si>
    <t>NET A PAYER AU SALARIE</t>
  </si>
  <si>
    <t>Allègement de cotisations employeurs</t>
  </si>
  <si>
    <t>Total versé par l'employeur</t>
  </si>
  <si>
    <t>Dans votre intérêt et pour vous aider à faire valoir vos droits, conserver ce bulletin de paie sans limitation de durée</t>
  </si>
  <si>
    <t>versement transport :</t>
  </si>
  <si>
    <t>FNAL : 0,50%</t>
  </si>
  <si>
    <t>Formation</t>
  </si>
  <si>
    <t>Construction : 0,45%</t>
  </si>
  <si>
    <t>Forfait social</t>
  </si>
  <si>
    <t>FNAL 0,10%</t>
  </si>
  <si>
    <t>CSG CRDS 1,70% * 98,25%</t>
  </si>
  <si>
    <t xml:space="preserve">Réduction générale de cotisations patronales </t>
  </si>
  <si>
    <t>Allègement de cotisation maladie employeur</t>
  </si>
  <si>
    <t xml:space="preserve">Allègement de cotisation allocations familiales  </t>
  </si>
  <si>
    <t>FNAL</t>
  </si>
  <si>
    <t>Versement transport</t>
  </si>
  <si>
    <t>Contribution solidarité</t>
  </si>
  <si>
    <t>Taxe apprentissage</t>
  </si>
  <si>
    <t>Dialogue social</t>
  </si>
  <si>
    <t>Total</t>
  </si>
  <si>
    <t>Autres contributions dues par l'employeur</t>
  </si>
  <si>
    <t xml:space="preserve">ALLEGEMENT GENERAL DE COTISATIONS </t>
  </si>
  <si>
    <t>coeff maximum cumulé</t>
  </si>
  <si>
    <t>MOIS</t>
  </si>
  <si>
    <t>smics</t>
  </si>
  <si>
    <t>SMICS
 CUMULES</t>
  </si>
  <si>
    <t>COEF ALLEGT
CUMULES</t>
  </si>
  <si>
    <t>ALLEGT 
CUMULES</t>
  </si>
  <si>
    <t>ALLEGT 
DU MOIS</t>
  </si>
  <si>
    <t>JANVIER</t>
  </si>
  <si>
    <t>NET SOCIAL</t>
  </si>
  <si>
    <t>Mutuelle salariale obligatoire de base</t>
  </si>
  <si>
    <t>1% du plafond de SS</t>
  </si>
  <si>
    <t>Mutuelle patronale obligatoire de base</t>
  </si>
  <si>
    <t>Calendrier de travail du mois de mai N</t>
  </si>
  <si>
    <t>31/05/N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</si>
</sst>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00%"/>
    <numFmt numFmtId="166" formatCode="#,##0.00\ &quot;€&quot;"/>
    <numFmt numFmtId="167" formatCode="dddd\-dd\-mmm"/>
    <numFmt numFmtId="168" formatCode="_-* #,##0.00\ [$€-40C]_-;\-* #,##0.00\ [$€-40C]_-;_-* &quot;-&quot;??\ [$€-40C]_-;_-@_-"/>
    <numFmt numFmtId="169" formatCode="0.00000%"/>
    <numFmt numFmtId="170" formatCode="0.0%"/>
    <numFmt numFmtId="171" formatCode="0.00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b/>
      <sz val="10"/>
      <color rgb="FFFF0000"/>
      <name val="Times New Roman"/>
      <family val="1"/>
    </font>
    <font>
      <sz val="11"/>
      <color theme="1"/>
      <name val="Times New Roman"/>
      <family val="1"/>
    </font>
    <font>
      <sz val="10"/>
      <color theme="1"/>
      <name val="Times New Roman"/>
      <family val="1"/>
    </font>
    <font>
      <sz val="11"/>
      <color rgb="FF000000"/>
      <name val="Times New Roman"/>
      <family val="1"/>
    </font>
    <font>
      <sz val="11"/>
      <name val="Times New Roman"/>
      <family val="1"/>
    </font>
    <font>
      <b/>
      <sz val="11"/>
      <color rgb="FF000000"/>
      <name val="Times New Roman"/>
      <family val="1"/>
    </font>
    <font>
      <sz val="11"/>
      <color rgb="FFFF0000"/>
      <name val="Times New Roman"/>
      <family val="1"/>
    </font>
    <font>
      <b/>
      <sz val="11"/>
      <color rgb="FFFF0000"/>
      <name val="Times New Roman"/>
      <family val="1"/>
    </font>
    <font>
      <b/>
      <sz val="11"/>
      <name val="Times New Roman"/>
      <family val="1"/>
    </font>
    <font>
      <b/>
      <sz val="11"/>
      <color theme="1"/>
      <name val="Times New Roman"/>
      <family val="1"/>
    </font>
    <font>
      <b/>
      <sz val="10"/>
      <color theme="1"/>
      <name val="Times New Roman"/>
      <family val="1"/>
    </font>
    <font>
      <b/>
      <sz val="14"/>
      <color rgb="FFFF0000"/>
      <name val="Times New Roman"/>
      <family val="1"/>
    </font>
    <font>
      <sz val="10"/>
      <color theme="1"/>
      <name val="Trebuchet MS"/>
      <family val="2"/>
    </font>
    <font>
      <sz val="10"/>
      <name val="Arial"/>
      <family val="2"/>
    </font>
    <font>
      <b/>
      <sz val="11"/>
      <name val="Arial"/>
      <family val="2"/>
    </font>
    <font>
      <b/>
      <sz val="18"/>
      <color rgb="FFFF0000"/>
      <name val="Times New Roman"/>
      <family val="1"/>
    </font>
    <font>
      <b/>
      <sz val="10"/>
      <name val="Arial"/>
      <family val="2"/>
    </font>
    <font>
      <b/>
      <sz val="22"/>
      <color rgb="FFFF0000"/>
      <name val="Times New Roman"/>
      <family val="1"/>
    </font>
    <font>
      <b/>
      <sz val="10"/>
      <color rgb="FF000000"/>
      <name val="Times New Roman"/>
      <family val="1"/>
    </font>
    <font>
      <b/>
      <sz val="8"/>
      <name val="Times New Roman"/>
      <family val="1"/>
    </font>
    <font>
      <sz val="8"/>
      <name val="Times New Roman"/>
      <family val="1"/>
    </font>
    <font>
      <sz val="10"/>
      <color rgb="FF000000"/>
      <name val="Trebuchet MS"/>
      <family val="2"/>
    </font>
    <font>
      <b/>
      <sz val="9"/>
      <name val="Arial"/>
      <family val="2"/>
    </font>
    <font>
      <sz val="11"/>
      <color rgb="FF000000"/>
      <name val="Trebuchet MS"/>
      <family val="2"/>
    </font>
    <font>
      <b/>
      <sz val="11"/>
      <color rgb="FF000000"/>
      <name val="Trebuchet MS"/>
      <family val="2"/>
    </font>
    <font>
      <b/>
      <sz val="16"/>
      <color theme="1"/>
      <name val="Calibri"/>
      <family val="2"/>
      <scheme val="minor"/>
    </font>
    <font>
      <b/>
      <sz val="11"/>
      <color rgb="FFFF0000"/>
      <name val="Calibri"/>
      <family val="2"/>
      <scheme val="minor"/>
    </font>
    <font>
      <sz val="1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s>
  <borders count="7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medium">
        <color rgb="FF000000"/>
      </top>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indexed="64"/>
      </left>
      <right/>
      <top style="medium">
        <color auto="1"/>
      </top>
      <bottom style="medium">
        <color auto="1"/>
      </bottom>
      <diagonal/>
    </border>
    <border>
      <left/>
      <right style="medium">
        <color auto="1"/>
      </right>
      <top/>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rgb="FF000000"/>
      </left>
      <right/>
      <top style="thin">
        <color rgb="FF000000"/>
      </top>
      <bottom style="medium">
        <color rgb="FF000000"/>
      </bottom>
      <diagonal/>
    </border>
    <border>
      <left style="thick">
        <color indexed="64"/>
      </left>
      <right style="thick">
        <color indexed="64"/>
      </right>
      <top style="thick">
        <color indexed="64"/>
      </top>
      <bottom style="thick">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cellStyleXfs>
  <cellXfs count="365">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6" xfId="1" applyNumberFormat="1"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10" fontId="0" fillId="0" borderId="8" xfId="0" applyNumberFormat="1" applyBorder="1" applyAlignment="1">
      <alignment horizontal="center" vertical="center"/>
    </xf>
    <xf numFmtId="9" fontId="0" fillId="0" borderId="8" xfId="0" applyNumberFormat="1" applyBorder="1" applyAlignment="1">
      <alignment horizontal="center" vertical="center"/>
    </xf>
    <xf numFmtId="0" fontId="0" fillId="0" borderId="24" xfId="0" applyBorder="1" applyAlignment="1">
      <alignment horizontal="center" vertical="center"/>
    </xf>
    <xf numFmtId="10" fontId="0" fillId="0" borderId="11" xfId="2" applyNumberFormat="1" applyFont="1" applyBorder="1" applyAlignment="1">
      <alignment horizontal="center" vertical="center"/>
    </xf>
    <xf numFmtId="0" fontId="7" fillId="0" borderId="0" xfId="0" applyFont="1"/>
    <xf numFmtId="0" fontId="10" fillId="2" borderId="13" xfId="0" applyFont="1" applyFill="1" applyBorder="1" applyAlignment="1">
      <alignment horizontal="right" vertical="center" wrapText="1"/>
    </xf>
    <xf numFmtId="0" fontId="9" fillId="2" borderId="13" xfId="0" applyFont="1" applyFill="1" applyBorder="1" applyAlignment="1">
      <alignment horizontal="left" vertical="center" wrapText="1" readingOrder="1"/>
    </xf>
    <xf numFmtId="0" fontId="11" fillId="2" borderId="15" xfId="0" applyFont="1" applyFill="1" applyBorder="1" applyAlignment="1">
      <alignment horizontal="left" vertical="center" wrapText="1" readingOrder="1"/>
    </xf>
    <xf numFmtId="0" fontId="11" fillId="2" borderId="16" xfId="0" applyFont="1" applyFill="1" applyBorder="1" applyAlignment="1">
      <alignment horizontal="center" vertical="center" wrapText="1" readingOrder="1"/>
    </xf>
    <xf numFmtId="0" fontId="9" fillId="2" borderId="15" xfId="0" applyFont="1" applyFill="1" applyBorder="1" applyAlignment="1">
      <alignment horizontal="left" vertical="center" wrapText="1" readingOrder="1"/>
    </xf>
    <xf numFmtId="10" fontId="9" fillId="2" borderId="16" xfId="0" applyNumberFormat="1" applyFont="1" applyFill="1" applyBorder="1" applyAlignment="1">
      <alignment horizontal="center" vertical="center" wrapText="1" readingOrder="1"/>
    </xf>
    <xf numFmtId="44" fontId="10" fillId="2" borderId="16" xfId="1" applyFont="1" applyFill="1" applyBorder="1" applyAlignment="1">
      <alignment horizontal="right" vertical="center" wrapText="1"/>
    </xf>
    <xf numFmtId="44" fontId="11" fillId="2" borderId="16" xfId="1" applyFont="1" applyFill="1" applyBorder="1" applyAlignment="1">
      <alignment horizontal="right" vertical="center" wrapText="1" readingOrder="1"/>
    </xf>
    <xf numFmtId="44" fontId="9" fillId="2" borderId="16" xfId="1" applyFont="1" applyFill="1" applyBorder="1" applyAlignment="1">
      <alignment horizontal="right" vertical="center" wrapText="1" readingOrder="1"/>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8" fillId="0" borderId="0" xfId="0" applyFont="1" applyAlignment="1">
      <alignment vertical="center"/>
    </xf>
    <xf numFmtId="0" fontId="8" fillId="0" borderId="4" xfId="0" applyFont="1" applyBorder="1" applyAlignment="1">
      <alignment vertical="center"/>
    </xf>
    <xf numFmtId="0" fontId="0" fillId="0" borderId="5" xfId="0"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38" xfId="0" applyFont="1" applyBorder="1" applyAlignment="1">
      <alignment vertical="center"/>
    </xf>
    <xf numFmtId="0" fontId="7" fillId="0" borderId="12" xfId="0" applyFont="1" applyBorder="1" applyAlignment="1">
      <alignment vertical="center"/>
    </xf>
    <xf numFmtId="10" fontId="7" fillId="0" borderId="13" xfId="0" applyNumberFormat="1" applyFont="1" applyBorder="1" applyAlignment="1">
      <alignment vertical="center"/>
    </xf>
    <xf numFmtId="44" fontId="7" fillId="0" borderId="14" xfId="0" applyNumberFormat="1" applyFont="1" applyBorder="1" applyAlignment="1">
      <alignment vertical="center"/>
    </xf>
    <xf numFmtId="0" fontId="7" fillId="0" borderId="15" xfId="0" applyFont="1" applyBorder="1" applyAlignment="1">
      <alignment vertical="center"/>
    </xf>
    <xf numFmtId="44" fontId="7" fillId="0" borderId="16" xfId="0" applyNumberFormat="1" applyFont="1" applyBorder="1" applyAlignment="1">
      <alignment vertical="center"/>
    </xf>
    <xf numFmtId="10" fontId="7" fillId="0" borderId="16" xfId="0" applyNumberFormat="1" applyFont="1" applyBorder="1" applyAlignment="1">
      <alignment vertical="center"/>
    </xf>
    <xf numFmtId="44" fontId="7" fillId="0" borderId="17" xfId="0" applyNumberFormat="1" applyFont="1" applyBorder="1" applyAlignment="1">
      <alignment vertical="center"/>
    </xf>
    <xf numFmtId="168" fontId="9" fillId="2" borderId="16" xfId="0" applyNumberFormat="1" applyFont="1" applyFill="1" applyBorder="1" applyAlignment="1">
      <alignment horizontal="right" vertical="center" wrapText="1" readingOrder="1"/>
    </xf>
    <xf numFmtId="8" fontId="9" fillId="2" borderId="16" xfId="0" applyNumberFormat="1" applyFont="1" applyFill="1" applyBorder="1" applyAlignment="1">
      <alignment horizontal="right" vertical="center" wrapText="1" readingOrder="1"/>
    </xf>
    <xf numFmtId="44" fontId="7" fillId="0" borderId="36" xfId="0" applyNumberFormat="1" applyFont="1" applyBorder="1" applyAlignment="1">
      <alignment vertical="center"/>
    </xf>
    <xf numFmtId="169" fontId="7" fillId="0" borderId="36" xfId="0" applyNumberFormat="1" applyFont="1" applyBorder="1" applyAlignment="1">
      <alignment vertical="center"/>
    </xf>
    <xf numFmtId="44" fontId="13" fillId="3" borderId="37" xfId="1" applyFont="1" applyFill="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5" xfId="0" applyFont="1" applyBorder="1" applyAlignment="1">
      <alignment vertical="center"/>
    </xf>
    <xf numFmtId="44" fontId="8" fillId="0" borderId="16" xfId="0" applyNumberFormat="1" applyFont="1" applyBorder="1" applyAlignment="1">
      <alignment vertical="center"/>
    </xf>
    <xf numFmtId="0" fontId="8" fillId="0" borderId="36" xfId="0" applyFont="1" applyBorder="1" applyAlignment="1">
      <alignment vertical="center"/>
    </xf>
    <xf numFmtId="0" fontId="15" fillId="0" borderId="35" xfId="0" applyFont="1" applyBorder="1" applyAlignment="1">
      <alignment vertical="center"/>
    </xf>
    <xf numFmtId="0" fontId="16" fillId="0" borderId="35" xfId="0" applyFont="1" applyBorder="1" applyAlignment="1">
      <alignment vertical="center"/>
    </xf>
    <xf numFmtId="0" fontId="0" fillId="0" borderId="8" xfId="0" applyBorder="1" applyAlignment="1">
      <alignment vertical="center"/>
    </xf>
    <xf numFmtId="0" fontId="2" fillId="0" borderId="0" xfId="0" applyFont="1" applyAlignment="1">
      <alignment vertical="center"/>
    </xf>
    <xf numFmtId="0" fontId="0" fillId="0" borderId="3" xfId="0" applyBorder="1" applyAlignment="1">
      <alignment vertical="center"/>
    </xf>
    <xf numFmtId="0" fontId="5" fillId="0" borderId="42" xfId="0" applyFont="1" applyBorder="1" applyAlignment="1">
      <alignment vertical="center"/>
    </xf>
    <xf numFmtId="0" fontId="0" fillId="0" borderId="34" xfId="0" applyBorder="1" applyAlignment="1">
      <alignment vertical="center" wrapText="1"/>
    </xf>
    <xf numFmtId="0" fontId="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167" fontId="0" fillId="3" borderId="4" xfId="0" applyNumberFormat="1" applyFill="1" applyBorder="1" applyAlignment="1">
      <alignment horizontal="lef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44"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 xfId="0"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167" fontId="0" fillId="3" borderId="25" xfId="0" applyNumberFormat="1" applyFill="1"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167" fontId="0" fillId="3" borderId="7" xfId="0" applyNumberFormat="1" applyFill="1" applyBorder="1" applyAlignment="1">
      <alignment horizontal="left" vertical="center"/>
    </xf>
    <xf numFmtId="0" fontId="0" fillId="0" borderId="9" xfId="0" applyBorder="1" applyAlignment="1">
      <alignment horizontal="center" vertical="center"/>
    </xf>
    <xf numFmtId="14" fontId="0" fillId="3" borderId="5" xfId="0" applyNumberFormat="1" applyFill="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20" fillId="4" borderId="42" xfId="4" applyFont="1" applyFill="1" applyBorder="1" applyAlignment="1">
      <alignment horizontal="centerContinuous" vertical="center"/>
    </xf>
    <xf numFmtId="0" fontId="7" fillId="4" borderId="52" xfId="0" applyFont="1" applyFill="1" applyBorder="1" applyAlignment="1">
      <alignment horizontal="centerContinuous" vertical="center"/>
    </xf>
    <xf numFmtId="0" fontId="7" fillId="4" borderId="53" xfId="0" applyFont="1" applyFill="1" applyBorder="1" applyAlignment="1">
      <alignment horizontal="centerContinuous" vertical="center"/>
    </xf>
    <xf numFmtId="0" fontId="21" fillId="3" borderId="0" xfId="0" applyFont="1" applyFill="1" applyAlignment="1">
      <alignment horizontal="center" vertical="center"/>
    </xf>
    <xf numFmtId="0" fontId="22" fillId="0" borderId="1" xfId="4"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54" xfId="0" applyFont="1" applyBorder="1" applyAlignment="1">
      <alignment vertical="center"/>
    </xf>
    <xf numFmtId="0" fontId="15" fillId="0" borderId="3" xfId="0" applyFont="1" applyBorder="1" applyAlignment="1">
      <alignment horizontal="center" vertical="center"/>
    </xf>
    <xf numFmtId="14" fontId="19" fillId="0" borderId="4" xfId="4" applyNumberFormat="1" applyBorder="1" applyAlignment="1">
      <alignment vertical="center"/>
    </xf>
    <xf numFmtId="0" fontId="7" fillId="0" borderId="27" xfId="0" applyFont="1" applyBorder="1" applyAlignment="1">
      <alignment vertical="center"/>
    </xf>
    <xf numFmtId="0" fontId="7" fillId="0" borderId="26" xfId="0" applyFont="1" applyBorder="1" applyAlignment="1">
      <alignment vertical="center"/>
    </xf>
    <xf numFmtId="0" fontId="7" fillId="0" borderId="4" xfId="0" applyFont="1" applyBorder="1" applyAlignment="1">
      <alignment vertical="center"/>
    </xf>
    <xf numFmtId="0" fontId="7" fillId="0" borderId="50" xfId="0" applyFont="1" applyBorder="1" applyAlignment="1">
      <alignment vertical="center"/>
    </xf>
    <xf numFmtId="0" fontId="7" fillId="0" borderId="6" xfId="0" applyFont="1" applyBorder="1" applyAlignment="1">
      <alignment vertical="center"/>
    </xf>
    <xf numFmtId="44" fontId="7" fillId="0" borderId="3" xfId="1" applyFont="1" applyBorder="1" applyAlignment="1">
      <alignment vertical="center"/>
    </xf>
    <xf numFmtId="43" fontId="7" fillId="0" borderId="6" xfId="3" applyFont="1" applyBorder="1" applyAlignment="1">
      <alignment vertical="center"/>
    </xf>
    <xf numFmtId="170" fontId="7" fillId="0" borderId="6" xfId="2" applyNumberFormat="1" applyFont="1" applyBorder="1" applyAlignment="1">
      <alignment vertical="center"/>
    </xf>
    <xf numFmtId="0" fontId="10" fillId="0" borderId="4" xfId="0" applyFont="1" applyBorder="1" applyAlignment="1">
      <alignment vertical="center"/>
    </xf>
    <xf numFmtId="10" fontId="10" fillId="0" borderId="6" xfId="0" applyNumberFormat="1" applyFont="1" applyBorder="1" applyAlignment="1">
      <alignment vertical="center"/>
    </xf>
    <xf numFmtId="8" fontId="7" fillId="0" borderId="6" xfId="0" applyNumberFormat="1" applyFont="1" applyBorder="1" applyAlignment="1">
      <alignment vertical="center"/>
    </xf>
    <xf numFmtId="9" fontId="7" fillId="0" borderId="6" xfId="0" applyNumberFormat="1" applyFont="1" applyBorder="1" applyAlignment="1">
      <alignment vertical="center"/>
    </xf>
    <xf numFmtId="0" fontId="7" fillId="0" borderId="7" xfId="0" applyFont="1" applyBorder="1" applyAlignment="1">
      <alignment vertical="center"/>
    </xf>
    <xf numFmtId="0" fontId="7" fillId="0" borderId="28" xfId="0" applyFont="1" applyBorder="1" applyAlignment="1">
      <alignment vertical="center"/>
    </xf>
    <xf numFmtId="0" fontId="7" fillId="0" borderId="33" xfId="0" applyFont="1" applyBorder="1" applyAlignment="1">
      <alignment vertical="center"/>
    </xf>
    <xf numFmtId="0" fontId="7" fillId="0" borderId="55" xfId="0" applyFont="1" applyBorder="1" applyAlignment="1">
      <alignment vertical="center"/>
    </xf>
    <xf numFmtId="0" fontId="7" fillId="0" borderId="9" xfId="0" applyFont="1" applyBorder="1" applyAlignment="1">
      <alignment vertical="center"/>
    </xf>
    <xf numFmtId="0" fontId="22" fillId="5" borderId="10" xfId="4" applyFont="1" applyFill="1" applyBorder="1" applyAlignment="1">
      <alignment horizontal="center" vertical="center"/>
    </xf>
    <xf numFmtId="14" fontId="22" fillId="6" borderId="38" xfId="4" applyNumberFormat="1" applyFont="1" applyFill="1" applyBorder="1" applyAlignment="1" applyProtection="1">
      <alignment horizontal="center" vertical="center"/>
      <protection locked="0"/>
    </xf>
    <xf numFmtId="0" fontId="22" fillId="5" borderId="38" xfId="4" applyFont="1" applyFill="1" applyBorder="1" applyAlignment="1">
      <alignment horizontal="center" vertical="center"/>
    </xf>
    <xf numFmtId="0" fontId="22" fillId="5" borderId="56" xfId="4" applyFont="1" applyFill="1" applyBorder="1" applyAlignment="1">
      <alignment horizontal="center" vertical="center"/>
    </xf>
    <xf numFmtId="44" fontId="8" fillId="0" borderId="6" xfId="1" applyFont="1" applyFill="1" applyBorder="1" applyAlignment="1">
      <alignment vertical="center"/>
    </xf>
    <xf numFmtId="0" fontId="20" fillId="4" borderId="10" xfId="4" applyFont="1" applyFill="1" applyBorder="1" applyAlignment="1">
      <alignment horizontal="centerContinuous" vertical="center"/>
    </xf>
    <xf numFmtId="0" fontId="7" fillId="4" borderId="38" xfId="0" applyFont="1" applyFill="1" applyBorder="1" applyAlignment="1">
      <alignment horizontal="centerContinuous" vertical="center"/>
    </xf>
    <xf numFmtId="0" fontId="7" fillId="4" borderId="56" xfId="0" applyFont="1" applyFill="1" applyBorder="1" applyAlignment="1">
      <alignment horizontal="centerContinuous" vertical="center"/>
    </xf>
    <xf numFmtId="0" fontId="7" fillId="4" borderId="11" xfId="0" applyFont="1" applyFill="1" applyBorder="1" applyAlignment="1">
      <alignment horizontal="centerContinuous" vertical="center"/>
    </xf>
    <xf numFmtId="44" fontId="8" fillId="0" borderId="6" xfId="0" applyNumberFormat="1" applyFont="1" applyBorder="1" applyAlignment="1">
      <alignment vertical="center"/>
    </xf>
    <xf numFmtId="0" fontId="22" fillId="0" borderId="23" xfId="4" applyFont="1" applyBorder="1" applyAlignment="1">
      <alignment horizontal="center" vertical="center"/>
    </xf>
    <xf numFmtId="0" fontId="15" fillId="0" borderId="38" xfId="0" applyFont="1" applyBorder="1" applyAlignment="1">
      <alignment horizontal="center" vertical="center"/>
    </xf>
    <xf numFmtId="0" fontId="15" fillId="0" borderId="56" xfId="0" applyFont="1" applyBorder="1" applyAlignment="1">
      <alignment horizontal="center" vertical="center"/>
    </xf>
    <xf numFmtId="0" fontId="15" fillId="0" borderId="0" xfId="0" applyFont="1" applyAlignment="1">
      <alignment horizontal="center" vertical="center"/>
    </xf>
    <xf numFmtId="0" fontId="7" fillId="7" borderId="57" xfId="0" applyFont="1" applyFill="1" applyBorder="1" applyAlignment="1">
      <alignment vertical="center"/>
    </xf>
    <xf numFmtId="2" fontId="7" fillId="0" borderId="2" xfId="0" applyNumberFormat="1" applyFont="1" applyBorder="1" applyAlignment="1">
      <alignment vertical="center"/>
    </xf>
    <xf numFmtId="166" fontId="7" fillId="0" borderId="2" xfId="0" applyNumberFormat="1" applyFont="1" applyBorder="1" applyAlignment="1">
      <alignment horizontal="right" vertical="center"/>
    </xf>
    <xf numFmtId="44" fontId="10" fillId="0" borderId="49" xfId="1" applyFont="1" applyFill="1" applyBorder="1" applyAlignment="1">
      <alignment vertical="center"/>
    </xf>
    <xf numFmtId="44" fontId="10" fillId="0" borderId="58" xfId="1" applyFont="1" applyFill="1" applyBorder="1" applyAlignment="1">
      <alignment vertical="center"/>
    </xf>
    <xf numFmtId="44" fontId="7" fillId="7" borderId="3" xfId="1" applyFont="1" applyFill="1" applyBorder="1" applyAlignment="1">
      <alignment vertical="center"/>
    </xf>
    <xf numFmtId="0" fontId="16" fillId="0" borderId="4" xfId="0" applyFont="1" applyBorder="1" applyAlignment="1">
      <alignment vertical="center"/>
    </xf>
    <xf numFmtId="10" fontId="19" fillId="0" borderId="6" xfId="4" applyNumberFormat="1" applyBorder="1"/>
    <xf numFmtId="0" fontId="10" fillId="0" borderId="0" xfId="0" applyFont="1" applyAlignment="1">
      <alignment vertical="center"/>
    </xf>
    <xf numFmtId="0" fontId="7" fillId="0" borderId="59" xfId="0" applyFont="1" applyBorder="1" applyAlignment="1">
      <alignment vertical="center"/>
    </xf>
    <xf numFmtId="2" fontId="7" fillId="0" borderId="49" xfId="0" applyNumberFormat="1" applyFont="1" applyBorder="1" applyAlignment="1">
      <alignment vertical="center"/>
    </xf>
    <xf numFmtId="166" fontId="7" fillId="0" borderId="49" xfId="0" applyNumberFormat="1" applyFont="1" applyBorder="1" applyAlignment="1">
      <alignment horizontal="right" vertical="center"/>
    </xf>
    <xf numFmtId="44" fontId="7" fillId="0" borderId="49" xfId="1" applyFont="1" applyBorder="1" applyAlignment="1">
      <alignment vertical="center"/>
    </xf>
    <xf numFmtId="44" fontId="7" fillId="0" borderId="58" xfId="1" applyFont="1" applyBorder="1" applyAlignment="1">
      <alignment vertical="center"/>
    </xf>
    <xf numFmtId="44" fontId="7" fillId="7" borderId="60" xfId="1" applyFont="1" applyFill="1" applyBorder="1" applyAlignment="1">
      <alignment vertical="center"/>
    </xf>
    <xf numFmtId="10" fontId="7" fillId="0" borderId="6" xfId="0" applyNumberFormat="1" applyFont="1" applyBorder="1" applyAlignment="1">
      <alignment vertical="center"/>
    </xf>
    <xf numFmtId="2" fontId="12" fillId="0" borderId="49" xfId="0" applyNumberFormat="1" applyFont="1" applyBorder="1" applyAlignment="1">
      <alignment vertical="center"/>
    </xf>
    <xf numFmtId="166" fontId="12" fillId="0" borderId="49" xfId="0" applyNumberFormat="1" applyFont="1" applyBorder="1" applyAlignment="1">
      <alignment horizontal="right" vertical="center"/>
    </xf>
    <xf numFmtId="44" fontId="12" fillId="0" borderId="49" xfId="1" applyFont="1" applyFill="1" applyBorder="1" applyAlignment="1">
      <alignment vertical="center"/>
    </xf>
    <xf numFmtId="44" fontId="12" fillId="0" borderId="58" xfId="1" applyFont="1" applyFill="1" applyBorder="1" applyAlignment="1">
      <alignment vertical="center"/>
    </xf>
    <xf numFmtId="44" fontId="7" fillId="0" borderId="49" xfId="1" applyFont="1" applyFill="1" applyBorder="1" applyAlignment="1">
      <alignment vertical="center"/>
    </xf>
    <xf numFmtId="44" fontId="7" fillId="0" borderId="58" xfId="1" applyFont="1" applyFill="1" applyBorder="1" applyAlignment="1">
      <alignment vertical="center"/>
    </xf>
    <xf numFmtId="0" fontId="7" fillId="0" borderId="5" xfId="0" applyFont="1" applyBorder="1" applyAlignment="1">
      <alignment vertical="center"/>
    </xf>
    <xf numFmtId="44" fontId="7" fillId="0" borderId="5" xfId="1" applyFont="1" applyFill="1" applyBorder="1" applyAlignment="1">
      <alignment vertical="center"/>
    </xf>
    <xf numFmtId="44" fontId="7" fillId="0" borderId="27" xfId="1" applyFont="1" applyFill="1" applyBorder="1" applyAlignment="1">
      <alignment vertical="center"/>
    </xf>
    <xf numFmtId="44" fontId="7" fillId="7" borderId="6" xfId="0" applyNumberFormat="1" applyFont="1" applyFill="1" applyBorder="1" applyAlignment="1">
      <alignment vertical="center"/>
    </xf>
    <xf numFmtId="10" fontId="7" fillId="0" borderId="9" xfId="0" applyNumberFormat="1" applyFont="1" applyBorder="1" applyAlignment="1">
      <alignment vertical="center"/>
    </xf>
    <xf numFmtId="0" fontId="7" fillId="7" borderId="6" xfId="0" applyFont="1" applyFill="1" applyBorder="1" applyAlignment="1">
      <alignment vertical="center"/>
    </xf>
    <xf numFmtId="44" fontId="12" fillId="0" borderId="5" xfId="0" applyNumberFormat="1" applyFont="1" applyBorder="1" applyAlignment="1">
      <alignment vertical="center"/>
    </xf>
    <xf numFmtId="9" fontId="12" fillId="0" borderId="5" xfId="0" applyNumberFormat="1" applyFont="1" applyBorder="1" applyAlignment="1">
      <alignment vertical="center"/>
    </xf>
    <xf numFmtId="44" fontId="12" fillId="0" borderId="5" xfId="1" applyFont="1" applyFill="1" applyBorder="1" applyAlignment="1">
      <alignment vertical="center"/>
    </xf>
    <xf numFmtId="44" fontId="12" fillId="0" borderId="27" xfId="1" applyFont="1" applyFill="1" applyBorder="1" applyAlignment="1">
      <alignment vertical="center"/>
    </xf>
    <xf numFmtId="0" fontId="7" fillId="0" borderId="5" xfId="0" applyFont="1" applyBorder="1" applyAlignment="1">
      <alignment horizontal="center" vertical="center"/>
    </xf>
    <xf numFmtId="168" fontId="7" fillId="7" borderId="6" xfId="0" applyNumberFormat="1" applyFont="1" applyFill="1" applyBorder="1" applyAlignment="1">
      <alignment vertical="center"/>
    </xf>
    <xf numFmtId="0" fontId="23" fillId="0" borderId="0" xfId="0" applyFont="1" applyAlignment="1">
      <alignment vertical="center"/>
    </xf>
    <xf numFmtId="44" fontId="12" fillId="0" borderId="5" xfId="0" applyNumberFormat="1" applyFont="1" applyBorder="1" applyAlignment="1">
      <alignment horizontal="center" vertical="center"/>
    </xf>
    <xf numFmtId="0" fontId="7" fillId="0" borderId="0" xfId="0" applyFont="1" applyAlignment="1">
      <alignment horizontal="center" vertical="center"/>
    </xf>
    <xf numFmtId="0" fontId="7" fillId="0" borderId="24" xfId="0" applyFont="1" applyBorder="1" applyAlignment="1">
      <alignment vertical="center"/>
    </xf>
    <xf numFmtId="44" fontId="7" fillId="0" borderId="61" xfId="1" applyFont="1" applyFill="1" applyBorder="1" applyAlignment="1">
      <alignment vertical="center"/>
    </xf>
    <xf numFmtId="44" fontId="7" fillId="0" borderId="62" xfId="1" applyFont="1" applyFill="1" applyBorder="1" applyAlignment="1">
      <alignment vertical="center"/>
    </xf>
    <xf numFmtId="168" fontId="7" fillId="7" borderId="63" xfId="0" applyNumberFormat="1" applyFont="1" applyFill="1" applyBorder="1" applyAlignment="1">
      <alignment vertical="center"/>
    </xf>
    <xf numFmtId="44" fontId="10" fillId="0" borderId="19" xfId="1" applyFont="1" applyFill="1" applyBorder="1" applyAlignment="1">
      <alignment horizontal="right" vertical="center" wrapText="1"/>
    </xf>
    <xf numFmtId="9" fontId="8" fillId="0" borderId="24" xfId="0" applyNumberFormat="1" applyFont="1" applyBorder="1" applyAlignment="1">
      <alignment vertical="center"/>
    </xf>
    <xf numFmtId="44" fontId="8" fillId="0" borderId="61" xfId="1" applyFont="1" applyFill="1" applyBorder="1" applyAlignment="1">
      <alignment vertical="center"/>
    </xf>
    <xf numFmtId="44" fontId="8" fillId="0" borderId="62" xfId="1" applyFont="1" applyFill="1" applyBorder="1" applyAlignment="1">
      <alignment vertical="center"/>
    </xf>
    <xf numFmtId="44" fontId="7" fillId="7" borderId="33" xfId="1" applyFont="1" applyFill="1" applyBorder="1" applyAlignment="1">
      <alignment vertical="center"/>
    </xf>
    <xf numFmtId="44" fontId="8" fillId="0" borderId="15" xfId="1" applyFont="1" applyBorder="1" applyAlignment="1">
      <alignment vertical="center"/>
    </xf>
    <xf numFmtId="44" fontId="10" fillId="0" borderId="16" xfId="1" applyFont="1" applyFill="1" applyBorder="1" applyAlignment="1">
      <alignment horizontal="right" vertical="center" wrapText="1"/>
    </xf>
    <xf numFmtId="9" fontId="8" fillId="0" borderId="16" xfId="0" applyNumberFormat="1" applyFont="1" applyBorder="1" applyAlignment="1">
      <alignment vertical="center"/>
    </xf>
    <xf numFmtId="44" fontId="8" fillId="0" borderId="17" xfId="1" applyFont="1" applyFill="1" applyBorder="1" applyAlignment="1">
      <alignment vertical="center"/>
    </xf>
    <xf numFmtId="44" fontId="8" fillId="0" borderId="0" xfId="1" applyFont="1" applyFill="1" applyBorder="1" applyAlignment="1">
      <alignment vertical="center"/>
    </xf>
    <xf numFmtId="44" fontId="7" fillId="7" borderId="57" xfId="1" applyFont="1" applyFill="1" applyBorder="1" applyAlignment="1">
      <alignment vertical="center"/>
    </xf>
    <xf numFmtId="9" fontId="8" fillId="0" borderId="16" xfId="0" quotePrefix="1" applyNumberFormat="1" applyFont="1" applyBorder="1" applyAlignment="1">
      <alignment horizontal="center" vertical="center"/>
    </xf>
    <xf numFmtId="44" fontId="8" fillId="0" borderId="24" xfId="1" applyFont="1" applyBorder="1" applyAlignment="1">
      <alignment vertical="center"/>
    </xf>
    <xf numFmtId="10" fontId="8" fillId="0" borderId="16" xfId="3" applyNumberFormat="1" applyFont="1" applyFill="1" applyBorder="1" applyAlignment="1">
      <alignment vertical="center"/>
    </xf>
    <xf numFmtId="44" fontId="8" fillId="0" borderId="20" xfId="1" applyFont="1" applyFill="1" applyBorder="1" applyAlignment="1">
      <alignment vertical="center"/>
    </xf>
    <xf numFmtId="0" fontId="11" fillId="2" borderId="35" xfId="0" applyFont="1" applyFill="1" applyBorder="1" applyAlignment="1">
      <alignment horizontal="left" vertical="center" wrapText="1" readingOrder="1"/>
    </xf>
    <xf numFmtId="0" fontId="7" fillId="0" borderId="36" xfId="0" applyFont="1" applyBorder="1" applyAlignment="1">
      <alignment vertical="center"/>
    </xf>
    <xf numFmtId="0" fontId="7" fillId="0" borderId="64" xfId="0" applyFont="1" applyBorder="1" applyAlignment="1">
      <alignment vertical="center"/>
    </xf>
    <xf numFmtId="44" fontId="7" fillId="0" borderId="65" xfId="1" applyFont="1" applyFill="1" applyBorder="1" applyAlignment="1">
      <alignment vertical="center"/>
    </xf>
    <xf numFmtId="44" fontId="7" fillId="0" borderId="0" xfId="1" applyFont="1" applyFill="1" applyBorder="1" applyAlignment="1">
      <alignment vertical="center"/>
    </xf>
    <xf numFmtId="0" fontId="7" fillId="0" borderId="32" xfId="0" applyFont="1" applyBorder="1" applyAlignment="1">
      <alignment vertical="center"/>
    </xf>
    <xf numFmtId="0" fontId="9" fillId="2" borderId="22" xfId="0" applyFont="1" applyFill="1" applyBorder="1" applyAlignment="1">
      <alignment horizontal="left" vertical="center" wrapText="1" readingOrder="1"/>
    </xf>
    <xf numFmtId="0" fontId="9" fillId="2" borderId="29" xfId="0" applyFont="1" applyFill="1" applyBorder="1" applyAlignment="1">
      <alignment horizontal="left" vertical="center" wrapText="1" readingOrder="1"/>
    </xf>
    <xf numFmtId="44" fontId="9" fillId="2" borderId="66" xfId="0" applyNumberFormat="1" applyFont="1" applyFill="1" applyBorder="1" applyAlignment="1">
      <alignment horizontal="left" vertical="center" wrapText="1" readingOrder="1"/>
    </xf>
    <xf numFmtId="0" fontId="11" fillId="4" borderId="21" xfId="0" applyFont="1" applyFill="1" applyBorder="1" applyAlignment="1">
      <alignment horizontal="left" vertical="center" wrapText="1" readingOrder="1"/>
    </xf>
    <xf numFmtId="0" fontId="11" fillId="4" borderId="22" xfId="0" applyFont="1" applyFill="1" applyBorder="1" applyAlignment="1">
      <alignment horizontal="center" vertical="center" wrapText="1" readingOrder="1"/>
    </xf>
    <xf numFmtId="0" fontId="11" fillId="4" borderId="29" xfId="0" applyFont="1" applyFill="1" applyBorder="1" applyAlignment="1">
      <alignment horizontal="center" vertical="center" wrapText="1" readingOrder="1"/>
    </xf>
    <xf numFmtId="0" fontId="11" fillId="4" borderId="67" xfId="0" applyFont="1" applyFill="1" applyBorder="1" applyAlignment="1">
      <alignment horizontal="center" vertical="center" wrapText="1" readingOrder="1"/>
    </xf>
    <xf numFmtId="0" fontId="11" fillId="8" borderId="15" xfId="0" applyFont="1" applyFill="1" applyBorder="1" applyAlignment="1">
      <alignment horizontal="left" vertical="center" wrapText="1" readingOrder="1"/>
    </xf>
    <xf numFmtId="0" fontId="10" fillId="8" borderId="16" xfId="0" applyFont="1" applyFill="1" applyBorder="1" applyAlignment="1">
      <alignment horizontal="center" vertical="center" wrapText="1"/>
    </xf>
    <xf numFmtId="0" fontId="11" fillId="8" borderId="16" xfId="0" applyFont="1" applyFill="1" applyBorder="1" applyAlignment="1">
      <alignment horizontal="center" vertical="center" wrapText="1" readingOrder="1"/>
    </xf>
    <xf numFmtId="0" fontId="11" fillId="8" borderId="30" xfId="0" applyFont="1" applyFill="1" applyBorder="1" applyAlignment="1">
      <alignment horizontal="center" vertical="center" wrapText="1" readingOrder="1"/>
    </xf>
    <xf numFmtId="0" fontId="11" fillId="8" borderId="67" xfId="0" applyFont="1" applyFill="1" applyBorder="1" applyAlignment="1">
      <alignment horizontal="center" vertical="center" wrapText="1" readingOrder="1"/>
    </xf>
    <xf numFmtId="0" fontId="9" fillId="8" borderId="15" xfId="0" applyFont="1" applyFill="1" applyBorder="1" applyAlignment="1">
      <alignment horizontal="left" vertical="center" wrapText="1" readingOrder="1"/>
    </xf>
    <xf numFmtId="44" fontId="10" fillId="8" borderId="16" xfId="1" applyFont="1" applyFill="1" applyBorder="1" applyAlignment="1">
      <alignment horizontal="right" vertical="center" wrapText="1"/>
    </xf>
    <xf numFmtId="0" fontId="10" fillId="8" borderId="16" xfId="0" applyFont="1" applyFill="1" applyBorder="1" applyAlignment="1">
      <alignment vertical="center" wrapText="1"/>
    </xf>
    <xf numFmtId="44" fontId="10" fillId="8" borderId="16" xfId="1" applyFont="1" applyFill="1" applyBorder="1" applyAlignment="1">
      <alignment vertical="center" wrapText="1"/>
    </xf>
    <xf numFmtId="9" fontId="10" fillId="8" borderId="30" xfId="1" applyNumberFormat="1" applyFont="1" applyFill="1" applyBorder="1" applyAlignment="1">
      <alignment vertical="center" wrapText="1"/>
    </xf>
    <xf numFmtId="44" fontId="10" fillId="8" borderId="67" xfId="1" applyFont="1" applyFill="1" applyBorder="1" applyAlignment="1">
      <alignment horizontal="right" vertical="center" wrapText="1"/>
    </xf>
    <xf numFmtId="10" fontId="7" fillId="0" borderId="0" xfId="2" applyNumberFormat="1" applyFont="1" applyAlignment="1">
      <alignment vertical="center"/>
    </xf>
    <xf numFmtId="0" fontId="7" fillId="8" borderId="0" xfId="0" applyFont="1" applyFill="1" applyAlignment="1">
      <alignment vertical="center"/>
    </xf>
    <xf numFmtId="10" fontId="9" fillId="8" borderId="16" xfId="0" applyNumberFormat="1" applyFont="1" applyFill="1" applyBorder="1" applyAlignment="1">
      <alignment horizontal="center" vertical="center" wrapText="1" readingOrder="1"/>
    </xf>
    <xf numFmtId="44" fontId="9" fillId="8" borderId="16" xfId="1" applyFont="1" applyFill="1" applyBorder="1" applyAlignment="1">
      <alignment horizontal="right" vertical="center" wrapText="1" readingOrder="1"/>
    </xf>
    <xf numFmtId="10" fontId="7" fillId="8" borderId="0" xfId="0" applyNumberFormat="1" applyFont="1" applyFill="1" applyAlignment="1">
      <alignment vertical="center"/>
    </xf>
    <xf numFmtId="10" fontId="9" fillId="8" borderId="30" xfId="1" applyNumberFormat="1" applyFont="1" applyFill="1" applyBorder="1" applyAlignment="1">
      <alignment horizontal="right" vertical="center" wrapText="1" readingOrder="1"/>
    </xf>
    <xf numFmtId="44" fontId="9" fillId="8" borderId="30" xfId="1" applyFont="1" applyFill="1" applyBorder="1" applyAlignment="1">
      <alignment horizontal="right" vertical="center" wrapText="1" readingOrder="1"/>
    </xf>
    <xf numFmtId="10" fontId="10" fillId="8" borderId="30" xfId="1" applyNumberFormat="1" applyFont="1" applyFill="1" applyBorder="1" applyAlignment="1">
      <alignment horizontal="right" vertical="center" wrapText="1"/>
    </xf>
    <xf numFmtId="0" fontId="9" fillId="8" borderId="16" xfId="0" applyFont="1" applyFill="1" applyBorder="1" applyAlignment="1">
      <alignment horizontal="center" vertical="center" wrapText="1" readingOrder="1"/>
    </xf>
    <xf numFmtId="165" fontId="9" fillId="8" borderId="16" xfId="0" applyNumberFormat="1" applyFont="1" applyFill="1" applyBorder="1" applyAlignment="1">
      <alignment horizontal="center" vertical="center" wrapText="1" readingOrder="1"/>
    </xf>
    <xf numFmtId="165" fontId="10" fillId="8" borderId="30" xfId="1" applyNumberFormat="1" applyFont="1" applyFill="1" applyBorder="1" applyAlignment="1">
      <alignment horizontal="right" vertical="center" wrapText="1"/>
    </xf>
    <xf numFmtId="44" fontId="10" fillId="8" borderId="30" xfId="1" applyFont="1" applyFill="1" applyBorder="1" applyAlignment="1">
      <alignment horizontal="right" vertical="center" wrapText="1"/>
    </xf>
    <xf numFmtId="8" fontId="7" fillId="0" borderId="0" xfId="0" applyNumberFormat="1" applyFont="1" applyAlignment="1">
      <alignment vertical="center"/>
    </xf>
    <xf numFmtId="8" fontId="10" fillId="8" borderId="67" xfId="1" applyNumberFormat="1" applyFont="1" applyFill="1" applyBorder="1" applyAlignment="1">
      <alignment horizontal="right" vertical="center" wrapText="1"/>
    </xf>
    <xf numFmtId="0" fontId="24" fillId="8" borderId="15" xfId="0" applyFont="1" applyFill="1" applyBorder="1" applyAlignment="1">
      <alignment horizontal="left" vertical="center" wrapText="1" readingOrder="1"/>
    </xf>
    <xf numFmtId="44" fontId="10" fillId="2" borderId="67" xfId="1" applyFont="1" applyFill="1" applyBorder="1" applyAlignment="1">
      <alignment horizontal="right" vertical="center" wrapText="1"/>
    </xf>
    <xf numFmtId="0" fontId="24" fillId="2" borderId="15" xfId="0" applyFont="1" applyFill="1" applyBorder="1" applyAlignment="1">
      <alignment horizontal="left" vertical="center" wrapText="1" readingOrder="1"/>
    </xf>
    <xf numFmtId="44" fontId="9" fillId="2" borderId="30" xfId="1" applyFont="1" applyFill="1" applyBorder="1" applyAlignment="1">
      <alignment horizontal="right" vertical="center" wrapText="1" readingOrder="1"/>
    </xf>
    <xf numFmtId="0" fontId="15" fillId="0" borderId="68" xfId="0" applyFont="1" applyBorder="1" applyAlignment="1">
      <alignment vertical="center"/>
    </xf>
    <xf numFmtId="0" fontId="7" fillId="0" borderId="68" xfId="0" applyFont="1" applyBorder="1" applyAlignment="1">
      <alignment vertical="center"/>
    </xf>
    <xf numFmtId="8" fontId="7" fillId="0" borderId="67" xfId="0" applyNumberFormat="1" applyFont="1" applyBorder="1" applyAlignment="1">
      <alignment vertical="center"/>
    </xf>
    <xf numFmtId="0" fontId="7" fillId="0" borderId="69" xfId="0" applyFont="1" applyBorder="1" applyAlignment="1">
      <alignment vertical="center"/>
    </xf>
    <xf numFmtId="44" fontId="11" fillId="2" borderId="31" xfId="1" applyFont="1" applyFill="1" applyBorder="1" applyAlignment="1">
      <alignment horizontal="right" vertical="center" wrapText="1" readingOrder="1"/>
    </xf>
    <xf numFmtId="44" fontId="11" fillId="2" borderId="70" xfId="1" applyFont="1" applyFill="1" applyBorder="1" applyAlignment="1">
      <alignment horizontal="right" vertical="center" wrapText="1" readingOrder="1"/>
    </xf>
    <xf numFmtId="43" fontId="9" fillId="2" borderId="16" xfId="3" applyFont="1" applyFill="1" applyBorder="1" applyAlignment="1">
      <alignment horizontal="right" vertical="center" wrapText="1" readingOrder="1"/>
    </xf>
    <xf numFmtId="44" fontId="10" fillId="2" borderId="71" xfId="1" applyFont="1" applyFill="1" applyBorder="1" applyAlignment="1">
      <alignment horizontal="right" vertical="center" wrapText="1"/>
    </xf>
    <xf numFmtId="0" fontId="13" fillId="0" borderId="15" xfId="0" applyFont="1" applyBorder="1" applyAlignment="1">
      <alignment horizontal="left" vertical="center" wrapText="1" readingOrder="1"/>
    </xf>
    <xf numFmtId="44" fontId="9" fillId="0" borderId="16" xfId="1" applyFont="1" applyFill="1" applyBorder="1" applyAlignment="1">
      <alignment horizontal="right" vertical="center" wrapText="1" readingOrder="1"/>
    </xf>
    <xf numFmtId="0" fontId="11" fillId="0" borderId="16" xfId="0" applyFont="1" applyBorder="1" applyAlignment="1">
      <alignment horizontal="center" vertical="center" wrapText="1" readingOrder="1"/>
    </xf>
    <xf numFmtId="44" fontId="11" fillId="0" borderId="16" xfId="1" applyFont="1" applyFill="1" applyBorder="1" applyAlignment="1">
      <alignment horizontal="right" vertical="center" wrapText="1" readingOrder="1"/>
    </xf>
    <xf numFmtId="44" fontId="11" fillId="0" borderId="0" xfId="1" applyFont="1" applyFill="1" applyBorder="1" applyAlignment="1">
      <alignment horizontal="right" vertical="center" wrapText="1" readingOrder="1"/>
    </xf>
    <xf numFmtId="44" fontId="14" fillId="0" borderId="72" xfId="1" applyFont="1" applyFill="1" applyBorder="1" applyAlignment="1">
      <alignment horizontal="right" vertical="center" wrapText="1"/>
    </xf>
    <xf numFmtId="0" fontId="11" fillId="0" borderId="15" xfId="0" applyFont="1" applyBorder="1" applyAlignment="1">
      <alignment horizontal="left" vertical="center" wrapText="1" readingOrder="1"/>
    </xf>
    <xf numFmtId="44" fontId="11" fillId="0" borderId="16" xfId="1" applyFont="1" applyFill="1" applyBorder="1" applyAlignment="1">
      <alignment horizontal="center" vertical="center" wrapText="1" readingOrder="1"/>
    </xf>
    <xf numFmtId="44" fontId="11" fillId="0" borderId="30" xfId="1" applyFont="1" applyFill="1" applyBorder="1" applyAlignment="1">
      <alignment horizontal="center" vertical="center" wrapText="1" readingOrder="1"/>
    </xf>
    <xf numFmtId="44" fontId="10" fillId="0" borderId="67" xfId="1" applyFont="1" applyFill="1" applyBorder="1" applyAlignment="1">
      <alignment horizontal="right" vertical="center" wrapText="1"/>
    </xf>
    <xf numFmtId="0" fontId="11" fillId="0" borderId="16" xfId="0" applyFont="1" applyBorder="1" applyAlignment="1">
      <alignment horizontal="center" vertical="center" readingOrder="1"/>
    </xf>
    <xf numFmtId="44" fontId="11" fillId="0" borderId="67" xfId="1" applyFont="1" applyFill="1" applyBorder="1" applyAlignment="1">
      <alignment horizontal="center" vertical="center" wrapText="1" readingOrder="1"/>
    </xf>
    <xf numFmtId="0" fontId="9" fillId="0" borderId="15" xfId="0" applyFont="1" applyBorder="1" applyAlignment="1">
      <alignment horizontal="left" vertical="center" wrapText="1" readingOrder="1"/>
    </xf>
    <xf numFmtId="0" fontId="9" fillId="0" borderId="16" xfId="0" applyFont="1" applyBorder="1" applyAlignment="1">
      <alignment horizontal="center" vertical="center" wrapText="1" readingOrder="1"/>
    </xf>
    <xf numFmtId="44" fontId="11" fillId="0" borderId="16" xfId="0" applyNumberFormat="1" applyFont="1" applyBorder="1" applyAlignment="1">
      <alignment horizontal="center" vertical="center" wrapText="1" readingOrder="1"/>
    </xf>
    <xf numFmtId="0" fontId="11" fillId="0" borderId="30" xfId="0" applyFont="1" applyBorder="1" applyAlignment="1">
      <alignment horizontal="center" vertical="center" wrapText="1" readingOrder="1"/>
    </xf>
    <xf numFmtId="44" fontId="10" fillId="0" borderId="67" xfId="0" applyNumberFormat="1" applyFont="1" applyBorder="1" applyAlignment="1">
      <alignment horizontal="center" vertical="center" wrapText="1"/>
    </xf>
    <xf numFmtId="44" fontId="9" fillId="0" borderId="16" xfId="0" applyNumberFormat="1" applyFont="1" applyBorder="1" applyAlignment="1">
      <alignment horizontal="center" vertical="center" wrapText="1" readingOrder="1"/>
    </xf>
    <xf numFmtId="10" fontId="11" fillId="0" borderId="16" xfId="0" applyNumberFormat="1" applyFont="1" applyBorder="1" applyAlignment="1">
      <alignment horizontal="center" vertical="center" wrapText="1" readingOrder="1"/>
    </xf>
    <xf numFmtId="0" fontId="11" fillId="0" borderId="67" xfId="0" applyFont="1" applyBorder="1" applyAlignment="1">
      <alignment horizontal="center" vertical="center" wrapText="1" readingOrder="1"/>
    </xf>
    <xf numFmtId="0" fontId="15" fillId="0" borderId="16" xfId="0" applyFont="1" applyBorder="1" applyAlignment="1">
      <alignment horizontal="center" vertical="center" wrapText="1" readingOrder="1"/>
    </xf>
    <xf numFmtId="0" fontId="25" fillId="0" borderId="35" xfId="4" applyFont="1" applyBorder="1" applyAlignment="1">
      <alignment horizontal="center" vertical="center"/>
    </xf>
    <xf numFmtId="0" fontId="26" fillId="0" borderId="36" xfId="4" applyFont="1" applyBorder="1" applyAlignment="1">
      <alignment horizontal="center" vertical="center"/>
    </xf>
    <xf numFmtId="0" fontId="26" fillId="0" borderId="64" xfId="4" applyFont="1" applyBorder="1" applyAlignment="1">
      <alignment horizontal="center" vertical="center"/>
    </xf>
    <xf numFmtId="44" fontId="14" fillId="2" borderId="71" xfId="0" applyNumberFormat="1" applyFont="1" applyFill="1" applyBorder="1" applyAlignment="1">
      <alignment horizontal="center" vertical="center" wrapText="1"/>
    </xf>
    <xf numFmtId="0" fontId="18" fillId="2" borderId="1" xfId="0" applyFont="1" applyFill="1" applyBorder="1" applyAlignment="1">
      <alignment vertical="center" wrapText="1"/>
    </xf>
    <xf numFmtId="171" fontId="18" fillId="2" borderId="2" xfId="2" applyNumberFormat="1" applyFont="1" applyFill="1" applyBorder="1" applyAlignment="1">
      <alignment horizontal="right" vertical="center"/>
    </xf>
    <xf numFmtId="8" fontId="27" fillId="2" borderId="3" xfId="0" applyNumberFormat="1" applyFont="1" applyFill="1" applyBorder="1" applyAlignment="1">
      <alignment horizontal="right" vertical="center"/>
    </xf>
    <xf numFmtId="0" fontId="18" fillId="2" borderId="4" xfId="0" applyFont="1" applyFill="1" applyBorder="1" applyAlignment="1">
      <alignment vertical="center" wrapText="1"/>
    </xf>
    <xf numFmtId="171" fontId="18" fillId="2" borderId="5" xfId="2" applyNumberFormat="1" applyFont="1" applyFill="1" applyBorder="1" applyAlignment="1">
      <alignment horizontal="right" vertical="center"/>
    </xf>
    <xf numFmtId="44" fontId="27" fillId="2" borderId="6" xfId="1" applyFont="1" applyFill="1" applyBorder="1" applyAlignment="1">
      <alignment horizontal="right" vertical="center"/>
    </xf>
    <xf numFmtId="168" fontId="7" fillId="0" borderId="5" xfId="0" applyNumberFormat="1" applyFont="1" applyBorder="1" applyAlignment="1">
      <alignment vertical="center"/>
    </xf>
    <xf numFmtId="10" fontId="7" fillId="0" borderId="5" xfId="0" applyNumberFormat="1" applyFont="1" applyBorder="1" applyAlignment="1">
      <alignment vertical="center"/>
    </xf>
    <xf numFmtId="168" fontId="7" fillId="0" borderId="6" xfId="0" applyNumberFormat="1" applyFont="1" applyBorder="1" applyAlignment="1">
      <alignment vertical="center"/>
    </xf>
    <xf numFmtId="168" fontId="7" fillId="0" borderId="8" xfId="0" applyNumberFormat="1" applyFont="1" applyBorder="1" applyAlignment="1">
      <alignment vertical="center"/>
    </xf>
    <xf numFmtId="10" fontId="7" fillId="0" borderId="8" xfId="0" applyNumberFormat="1" applyFont="1" applyBorder="1" applyAlignment="1">
      <alignment vertical="center"/>
    </xf>
    <xf numFmtId="168" fontId="7" fillId="0" borderId="9" xfId="0" applyNumberFormat="1" applyFont="1" applyBorder="1" applyAlignment="1">
      <alignment vertical="center"/>
    </xf>
    <xf numFmtId="44" fontId="13" fillId="3" borderId="11" xfId="0" applyNumberFormat="1" applyFont="1" applyFill="1" applyBorder="1" applyAlignment="1">
      <alignment vertical="center"/>
    </xf>
    <xf numFmtId="10" fontId="9" fillId="2" borderId="16" xfId="0" applyNumberFormat="1" applyFont="1" applyFill="1" applyBorder="1" applyAlignment="1">
      <alignment horizontal="right" vertical="center" wrapText="1" readingOrder="1"/>
    </xf>
    <xf numFmtId="8" fontId="8" fillId="0" borderId="14" xfId="1" applyNumberFormat="1" applyFont="1" applyBorder="1" applyAlignment="1">
      <alignment vertical="center"/>
    </xf>
    <xf numFmtId="43" fontId="8" fillId="0" borderId="16" xfId="0" applyNumberFormat="1" applyFont="1" applyBorder="1" applyAlignment="1">
      <alignment vertical="center"/>
    </xf>
    <xf numFmtId="8" fontId="7" fillId="0" borderId="16" xfId="0" applyNumberFormat="1" applyFont="1" applyBorder="1" applyAlignment="1">
      <alignment vertical="center"/>
    </xf>
    <xf numFmtId="44" fontId="8" fillId="0" borderId="17" xfId="1" applyFont="1" applyBorder="1" applyAlignment="1">
      <alignment vertical="center"/>
    </xf>
    <xf numFmtId="44" fontId="6" fillId="3" borderId="37" xfId="1" applyFont="1" applyFill="1" applyBorder="1" applyAlignment="1">
      <alignment vertical="center"/>
    </xf>
    <xf numFmtId="0" fontId="18" fillId="0" borderId="12" xfId="0" applyFont="1" applyBorder="1" applyAlignment="1">
      <alignment vertical="center"/>
    </xf>
    <xf numFmtId="44" fontId="18" fillId="0" borderId="13" xfId="0" applyNumberFormat="1" applyFont="1" applyBorder="1" applyAlignment="1">
      <alignment vertical="center"/>
    </xf>
    <xf numFmtId="10" fontId="18" fillId="0" borderId="13" xfId="0" applyNumberFormat="1" applyFont="1" applyBorder="1" applyAlignment="1">
      <alignment vertical="center"/>
    </xf>
    <xf numFmtId="44" fontId="18" fillId="0" borderId="14" xfId="0" applyNumberFormat="1" applyFont="1" applyBorder="1" applyAlignment="1">
      <alignment vertical="center"/>
    </xf>
    <xf numFmtId="0" fontId="18" fillId="0" borderId="15" xfId="0" applyFont="1" applyBorder="1" applyAlignment="1">
      <alignment vertical="center"/>
    </xf>
    <xf numFmtId="44" fontId="18" fillId="0" borderId="16" xfId="0" applyNumberFormat="1" applyFont="1" applyBorder="1" applyAlignment="1">
      <alignment vertical="center"/>
    </xf>
    <xf numFmtId="10" fontId="18" fillId="0" borderId="16" xfId="0" applyNumberFormat="1" applyFont="1" applyBorder="1" applyAlignment="1">
      <alignment vertical="center"/>
    </xf>
    <xf numFmtId="44" fontId="18" fillId="0" borderId="17" xfId="0" applyNumberFormat="1" applyFont="1" applyBorder="1" applyAlignment="1">
      <alignment vertical="center"/>
    </xf>
    <xf numFmtId="10" fontId="18" fillId="0" borderId="16" xfId="2" applyNumberFormat="1" applyFont="1" applyBorder="1" applyAlignment="1">
      <alignment vertical="center"/>
    </xf>
    <xf numFmtId="0" fontId="18" fillId="0" borderId="16" xfId="0" applyFont="1" applyBorder="1" applyAlignment="1">
      <alignment vertical="center"/>
    </xf>
    <xf numFmtId="169" fontId="18" fillId="0" borderId="16" xfId="0" applyNumberFormat="1" applyFont="1" applyBorder="1" applyAlignment="1">
      <alignment vertical="center"/>
    </xf>
    <xf numFmtId="0" fontId="18" fillId="0" borderId="17" xfId="0" applyFont="1" applyBorder="1" applyAlignment="1">
      <alignment vertical="center"/>
    </xf>
    <xf numFmtId="0" fontId="18" fillId="0" borderId="35" xfId="0" applyFont="1" applyBorder="1" applyAlignment="1">
      <alignment vertical="center"/>
    </xf>
    <xf numFmtId="44" fontId="18" fillId="0" borderId="36" xfId="0" applyNumberFormat="1" applyFont="1" applyBorder="1" applyAlignment="1">
      <alignment vertical="center"/>
    </xf>
    <xf numFmtId="169" fontId="18" fillId="0" borderId="36" xfId="0" applyNumberFormat="1" applyFont="1" applyBorder="1" applyAlignment="1">
      <alignment vertical="center"/>
    </xf>
    <xf numFmtId="44" fontId="18" fillId="0" borderId="37" xfId="1" applyFont="1" applyBorder="1" applyAlignment="1">
      <alignment vertical="center"/>
    </xf>
    <xf numFmtId="0" fontId="18" fillId="0" borderId="18" xfId="0" applyFont="1" applyBorder="1" applyAlignment="1">
      <alignment vertical="center"/>
    </xf>
    <xf numFmtId="44" fontId="18" fillId="0" borderId="0" xfId="0" applyNumberFormat="1" applyFont="1" applyAlignment="1">
      <alignment vertical="center"/>
    </xf>
    <xf numFmtId="169" fontId="18" fillId="0" borderId="0" xfId="0" applyNumberFormat="1" applyFont="1" applyAlignment="1">
      <alignment vertical="center"/>
    </xf>
    <xf numFmtId="44" fontId="18" fillId="0" borderId="0" xfId="1" applyFont="1" applyBorder="1" applyAlignment="1">
      <alignment vertical="center"/>
    </xf>
    <xf numFmtId="0" fontId="11" fillId="3" borderId="18" xfId="0" applyFont="1" applyFill="1" applyBorder="1" applyAlignment="1">
      <alignment horizontal="left" vertical="center" wrapText="1" readingOrder="1"/>
    </xf>
    <xf numFmtId="0" fontId="28" fillId="0" borderId="1" xfId="0" applyFont="1" applyBorder="1" applyAlignment="1">
      <alignment horizontal="justify" vertical="center"/>
    </xf>
    <xf numFmtId="44" fontId="10" fillId="0" borderId="2" xfId="1" applyFont="1" applyFill="1" applyBorder="1" applyAlignment="1">
      <alignment horizontal="right" vertical="center"/>
    </xf>
    <xf numFmtId="8" fontId="7" fillId="0" borderId="3" xfId="0" applyNumberFormat="1" applyFont="1" applyBorder="1" applyAlignment="1">
      <alignment vertical="center"/>
    </xf>
    <xf numFmtId="0" fontId="28" fillId="0" borderId="4" xfId="0" applyFont="1" applyBorder="1" applyAlignment="1">
      <alignment vertical="center"/>
    </xf>
    <xf numFmtId="44" fontId="7" fillId="0" borderId="5" xfId="1" applyFont="1" applyBorder="1" applyAlignment="1">
      <alignment vertical="center"/>
    </xf>
    <xf numFmtId="9" fontId="7" fillId="0" borderId="5" xfId="0" applyNumberFormat="1" applyFont="1" applyBorder="1" applyAlignment="1">
      <alignment vertical="center"/>
    </xf>
    <xf numFmtId="44" fontId="7" fillId="0" borderId="6" xfId="0" applyNumberFormat="1" applyFont="1" applyBorder="1" applyAlignment="1">
      <alignment vertical="center"/>
    </xf>
    <xf numFmtId="0" fontId="28" fillId="0" borderId="7" xfId="0" applyFont="1" applyBorder="1" applyAlignment="1">
      <alignment vertical="center"/>
    </xf>
    <xf numFmtId="44" fontId="7" fillId="0" borderId="8" xfId="1" applyFont="1" applyBorder="1" applyAlignment="1">
      <alignment vertical="center"/>
    </xf>
    <xf numFmtId="0" fontId="7" fillId="0" borderId="8" xfId="0" applyFont="1" applyBorder="1" applyAlignment="1">
      <alignment vertical="center"/>
    </xf>
    <xf numFmtId="8" fontId="7" fillId="0" borderId="9" xfId="0" applyNumberFormat="1" applyFont="1" applyBorder="1" applyAlignment="1">
      <alignment vertical="center"/>
    </xf>
    <xf numFmtId="0" fontId="11" fillId="3" borderId="12" xfId="0" applyFont="1" applyFill="1" applyBorder="1" applyAlignment="1">
      <alignment horizontal="left" vertical="center" wrapText="1" readingOrder="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29" fillId="2" borderId="15" xfId="0" applyFont="1" applyFill="1" applyBorder="1" applyAlignment="1">
      <alignment horizontal="left" vertical="center" wrapText="1" readingOrder="1"/>
    </xf>
    <xf numFmtId="0" fontId="7" fillId="0" borderId="16" xfId="0" applyFont="1" applyBorder="1" applyAlignment="1">
      <alignment vertical="center"/>
    </xf>
    <xf numFmtId="0" fontId="29" fillId="2" borderId="17" xfId="0" applyFont="1" applyFill="1" applyBorder="1" applyAlignment="1">
      <alignment horizontal="right" vertical="center" wrapText="1" readingOrder="1"/>
    </xf>
    <xf numFmtId="44" fontId="29" fillId="2" borderId="17" xfId="0" applyNumberFormat="1" applyFont="1" applyFill="1" applyBorder="1" applyAlignment="1">
      <alignment horizontal="right" vertical="center" wrapText="1" readingOrder="1"/>
    </xf>
    <xf numFmtId="165" fontId="7" fillId="0" borderId="16" xfId="0" applyNumberFormat="1" applyFont="1" applyBorder="1" applyAlignment="1">
      <alignment vertical="center"/>
    </xf>
    <xf numFmtId="44" fontId="29" fillId="2" borderId="17" xfId="1" applyFont="1" applyFill="1" applyBorder="1" applyAlignment="1">
      <alignment horizontal="right" vertical="center" wrapText="1" readingOrder="1"/>
    </xf>
    <xf numFmtId="0" fontId="30" fillId="2" borderId="35" xfId="0" applyFont="1" applyFill="1" applyBorder="1" applyAlignment="1">
      <alignment horizontal="left" vertical="center" wrapText="1" readingOrder="1"/>
    </xf>
    <xf numFmtId="44" fontId="29" fillId="2" borderId="37" xfId="1" applyFont="1" applyFill="1" applyBorder="1" applyAlignment="1">
      <alignment horizontal="right" vertical="center" wrapText="1" readingOrder="1"/>
    </xf>
    <xf numFmtId="0" fontId="2" fillId="0" borderId="10" xfId="0" applyFont="1" applyBorder="1" applyAlignment="1">
      <alignment vertical="center"/>
    </xf>
    <xf numFmtId="0" fontId="32" fillId="0" borderId="11" xfId="0" applyFont="1" applyBorder="1" applyAlignment="1">
      <alignment vertical="center"/>
    </xf>
    <xf numFmtId="0" fontId="2" fillId="8" borderId="2" xfId="0"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4" xfId="0" applyNumberFormat="1" applyFont="1" applyBorder="1" applyAlignment="1">
      <alignment horizontal="left" vertical="center"/>
    </xf>
    <xf numFmtId="44" fontId="0" fillId="0" borderId="5" xfId="1" applyFont="1" applyBorder="1" applyAlignment="1">
      <alignment vertical="center"/>
    </xf>
    <xf numFmtId="44" fontId="0" fillId="0" borderId="5" xfId="0" applyNumberFormat="1" applyBorder="1" applyAlignment="1">
      <alignment vertical="center"/>
    </xf>
    <xf numFmtId="44" fontId="0" fillId="8" borderId="5" xfId="1" applyFont="1" applyFill="1" applyBorder="1" applyAlignment="1">
      <alignment horizontal="center" vertical="center"/>
    </xf>
    <xf numFmtId="8" fontId="2" fillId="3" borderId="5" xfId="0" applyNumberFormat="1" applyFont="1" applyFill="1" applyBorder="1" applyAlignment="1">
      <alignment vertical="center"/>
    </xf>
    <xf numFmtId="0" fontId="15" fillId="0" borderId="0" xfId="0" applyFont="1" applyAlignment="1">
      <alignment horizontal="center"/>
    </xf>
    <xf numFmtId="0" fontId="33" fillId="0" borderId="4" xfId="0" applyFont="1" applyBorder="1" applyAlignment="1">
      <alignment vertical="center"/>
    </xf>
    <xf numFmtId="0" fontId="33" fillId="0" borderId="6" xfId="0" applyFont="1" applyBorder="1" applyAlignment="1">
      <alignment vertical="center"/>
    </xf>
    <xf numFmtId="0" fontId="4" fillId="0" borderId="0" xfId="0" applyFont="1" applyAlignment="1">
      <alignment horizontal="center"/>
    </xf>
    <xf numFmtId="0" fontId="0" fillId="0" borderId="8" xfId="0" applyBorder="1" applyAlignment="1">
      <alignment horizontal="center" vertical="center" wrapText="1"/>
    </xf>
    <xf numFmtId="0" fontId="0" fillId="0" borderId="8" xfId="0"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3" borderId="0" xfId="0" applyFont="1" applyFill="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3" fillId="0" borderId="0" xfId="0" applyFont="1" applyAlignment="1">
      <alignment horizontal="center" vertical="center"/>
    </xf>
    <xf numFmtId="0" fontId="2" fillId="3" borderId="5" xfId="0" applyFont="1" applyFill="1" applyBorder="1" applyAlignment="1">
      <alignment horizontal="center" vertical="center"/>
    </xf>
    <xf numFmtId="0" fontId="0" fillId="0" borderId="6" xfId="0" applyBorder="1" applyAlignment="1">
      <alignment horizontal="center" vertical="center"/>
    </xf>
    <xf numFmtId="0" fontId="0" fillId="0" borderId="43" xfId="0" applyBorder="1" applyAlignment="1">
      <alignment horizontal="center" vertical="center" wrapText="1"/>
    </xf>
    <xf numFmtId="0" fontId="0" fillId="0" borderId="45" xfId="0" applyBorder="1" applyAlignment="1">
      <alignment horizontal="center" vertical="center"/>
    </xf>
    <xf numFmtId="0" fontId="0" fillId="0" borderId="47" xfId="0" applyBorder="1" applyAlignment="1">
      <alignment horizontal="center" vertical="center"/>
    </xf>
    <xf numFmtId="0" fontId="31" fillId="3" borderId="0" xfId="0" applyFont="1" applyFill="1" applyAlignment="1">
      <alignment horizontal="center" vertical="center"/>
    </xf>
    <xf numFmtId="0" fontId="0" fillId="3" borderId="0" xfId="0" applyFill="1" applyAlignment="1">
      <alignment horizontal="center" vertical="center"/>
    </xf>
    <xf numFmtId="14" fontId="22" fillId="6" borderId="38" xfId="4" applyNumberFormat="1" applyFont="1" applyFill="1" applyBorder="1" applyAlignment="1" applyProtection="1">
      <alignment horizontal="center" vertical="center"/>
      <protection locked="0"/>
    </xf>
    <xf numFmtId="0" fontId="1" fillId="0" borderId="38" xfId="0" applyFont="1" applyBorder="1" applyAlignment="1">
      <alignment vertical="center"/>
    </xf>
    <xf numFmtId="0" fontId="17" fillId="3" borderId="73" xfId="0" applyFont="1" applyFill="1" applyBorder="1" applyAlignment="1">
      <alignment horizontal="left" vertical="center" wrapText="1" readingOrder="1"/>
    </xf>
    <xf numFmtId="0" fontId="1" fillId="0" borderId="0" xfId="0" applyFont="1" applyAlignment="1">
      <alignment vertical="center"/>
    </xf>
    <xf numFmtId="44" fontId="18" fillId="2" borderId="2" xfId="1" applyFont="1" applyFill="1" applyBorder="1" applyAlignment="1">
      <alignment horizontal="center" vertical="center" wrapText="1"/>
    </xf>
    <xf numFmtId="0" fontId="1" fillId="0" borderId="5" xfId="0" applyFont="1" applyBorder="1" applyAlignment="1">
      <alignment vertical="center" wrapText="1"/>
    </xf>
    <xf numFmtId="0" fontId="13" fillId="3" borderId="39" xfId="0" applyFont="1" applyFill="1" applyBorder="1" applyAlignment="1">
      <alignment horizontal="left" vertical="center" wrapText="1" readingOrder="1"/>
    </xf>
    <xf numFmtId="0" fontId="13" fillId="3" borderId="40" xfId="0" applyFont="1" applyFill="1" applyBorder="1" applyAlignment="1">
      <alignment horizontal="left" vertical="center" wrapText="1" readingOrder="1"/>
    </xf>
    <xf numFmtId="0" fontId="13" fillId="3" borderId="41" xfId="0" applyFont="1" applyFill="1" applyBorder="1" applyAlignment="1">
      <alignment horizontal="left" vertical="center" wrapText="1" readingOrder="1"/>
    </xf>
    <xf numFmtId="0" fontId="11" fillId="3" borderId="74" xfId="0" applyFont="1" applyFill="1" applyBorder="1" applyAlignment="1">
      <alignment horizontal="left" vertical="center" wrapText="1" readingOrder="1"/>
    </xf>
    <xf numFmtId="0" fontId="0" fillId="0" borderId="75" xfId="0" applyBorder="1" applyAlignment="1">
      <alignment horizontal="left" vertical="center" wrapText="1" readingOrder="1"/>
    </xf>
    <xf numFmtId="0" fontId="0" fillId="0" borderId="76" xfId="0" applyBorder="1" applyAlignment="1">
      <alignment horizontal="left" vertical="center" wrapText="1" readingOrder="1"/>
    </xf>
  </cellXfs>
  <cellStyles count="5">
    <cellStyle name="Milliers" xfId="3" builtinId="3"/>
    <cellStyle name="Monétaire" xfId="1" builtinId="4"/>
    <cellStyle name="Normal" xfId="0" builtinId="0"/>
    <cellStyle name="Normal_Fiche de paie TEPA plus 20 salariés" xfId="4" xr:uid="{359DF7D8-34FA-4325-AC11-D31B875D42DE}"/>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38100</xdr:rowOff>
    </xdr:from>
    <xdr:to>
      <xdr:col>11</xdr:col>
      <xdr:colOff>257175</xdr:colOff>
      <xdr:row>19</xdr:row>
      <xdr:rowOff>171450</xdr:rowOff>
    </xdr:to>
    <xdr:sp macro="" textlink="">
      <xdr:nvSpPr>
        <xdr:cNvPr id="2" name="ZoneTexte 1">
          <a:extLst>
            <a:ext uri="{FF2B5EF4-FFF2-40B4-BE49-F238E27FC236}">
              <a16:creationId xmlns:a16="http://schemas.microsoft.com/office/drawing/2014/main" id="{58C8AFA0-D33E-4AEE-97C7-7D230141359F}"/>
            </a:ext>
          </a:extLst>
        </xdr:cNvPr>
        <xdr:cNvSpPr txBox="1"/>
      </xdr:nvSpPr>
      <xdr:spPr>
        <a:xfrm>
          <a:off x="247650" y="228600"/>
          <a:ext cx="8391525"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Ce</a:t>
          </a:r>
          <a:r>
            <a:rPr lang="fr-FR" sz="1100" baseline="0"/>
            <a:t> cas est le deuxième d'une série basée sur le type d'épreuves que vous aurez à présenter à l'examen en module CCP Paie</a:t>
          </a:r>
        </a:p>
        <a:p>
          <a:endParaRPr lang="fr-FR" sz="1100" baseline="0"/>
        </a:p>
        <a:p>
          <a:r>
            <a:rPr lang="fr-FR" sz="1600" b="1" baseline="0">
              <a:solidFill>
                <a:srgbClr val="FF0000"/>
              </a:solidFill>
            </a:rPr>
            <a:t>Ne le reliez pas au premier cas : Force 1. J'ai modifié l'énoncé. Les salaires, anciennetés, primes, mutuelles, position du géeant et autres éléments sont totalement différents. Oubliez donc l'énoncé du cas force 1</a:t>
          </a:r>
        </a:p>
        <a:p>
          <a:endParaRPr lang="fr-FR" sz="1100" baseline="0"/>
        </a:p>
        <a:p>
          <a:pPr eaLnBrk="1" fontAlgn="auto" latinLnBrk="0" hangingPunct="1"/>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a:effectLst/>
          </a:endParaRPr>
        </a:p>
        <a:p>
          <a:endParaRPr lang="fr-FR" sz="1100" baseline="0"/>
        </a:p>
        <a:p>
          <a:r>
            <a:rPr lang="fr-FR" sz="1100" b="1" baseline="0">
              <a:solidFill>
                <a:schemeClr val="dk1"/>
              </a:solidFill>
              <a:effectLst/>
              <a:latin typeface="+mn-lt"/>
              <a:ea typeface="+mn-ea"/>
              <a:cs typeface="+mn-cs"/>
            </a:rPr>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endParaRPr lang="fr-FR">
            <a:effectLst/>
          </a:endParaRPr>
        </a:p>
        <a:p>
          <a:endParaRPr lang="fr-FR" sz="1100" baseline="0"/>
        </a:p>
        <a:p>
          <a:r>
            <a:rPr lang="fr-FR" sz="1100" b="1" baseline="0"/>
            <a:t>La durée est de 4 heures mais si vous n'arrivez pas à le faire en temps, pas de panique, poursuivez malgré tout. </a:t>
          </a:r>
        </a:p>
        <a:p>
          <a:r>
            <a:rPr lang="fr-FR" sz="1100" b="1" baseline="0"/>
            <a:t>C'est le deuxième cas de ce type à effectuer mais avec plus de données que le premier. Il est donc normal que vous ayez des difficultés. A ce stade, traiter parfaitement ce cas en temps relève de l'exploit !!!</a:t>
          </a:r>
        </a:p>
        <a:p>
          <a:r>
            <a:rPr lang="fr-FR" sz="1100" b="1" baseline="0"/>
            <a:t>Pour être à l'aise avec ce type d'épreuve, il faut de la pratique et les choses s'arrangent en général au troisième  cas.</a:t>
          </a:r>
        </a:p>
        <a:p>
          <a:endParaRPr lang="fr-FR" sz="1100" b="1" baseline="0"/>
        </a:p>
        <a:p>
          <a:r>
            <a:rPr lang="fr-FR" sz="1100" b="1" baseline="0"/>
            <a:t>Bon courage</a:t>
          </a:r>
        </a:p>
        <a:p>
          <a:endParaRPr lang="fr-FR" sz="1100" baseline="0"/>
        </a:p>
        <a:p>
          <a:endParaRPr lang="fr-FR"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123824</xdr:rowOff>
    </xdr:from>
    <xdr:to>
      <xdr:col>6</xdr:col>
      <xdr:colOff>295274</xdr:colOff>
      <xdr:row>13</xdr:row>
      <xdr:rowOff>171449</xdr:rowOff>
    </xdr:to>
    <xdr:sp macro="" textlink="">
      <xdr:nvSpPr>
        <xdr:cNvPr id="2" name="ZoneTexte 1">
          <a:extLst>
            <a:ext uri="{FF2B5EF4-FFF2-40B4-BE49-F238E27FC236}">
              <a16:creationId xmlns:a16="http://schemas.microsoft.com/office/drawing/2014/main" id="{B697FDCC-808A-46D5-ABC2-3DD015525A31}"/>
            </a:ext>
          </a:extLst>
        </xdr:cNvPr>
        <xdr:cNvSpPr txBox="1"/>
      </xdr:nvSpPr>
      <xdr:spPr>
        <a:xfrm>
          <a:off x="85724" y="123824"/>
          <a:ext cx="7924800" cy="252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afin qu'il comprenne votre raisonnement.</a:t>
          </a:r>
        </a:p>
        <a:p>
          <a:endParaRPr lang="fr-FR" sz="1200" b="1" baseline="0"/>
        </a:p>
        <a:p>
          <a:r>
            <a:rPr lang="fr-FR" sz="1200" b="1" baseline="0"/>
            <a:t>Durée : 4 heures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1276350</xdr:colOff>
      <xdr:row>8</xdr:row>
      <xdr:rowOff>28575</xdr:rowOff>
    </xdr:from>
    <xdr:to>
      <xdr:col>4</xdr:col>
      <xdr:colOff>714375</xdr:colOff>
      <xdr:row>20</xdr:row>
      <xdr:rowOff>28575</xdr:rowOff>
    </xdr:to>
    <xdr:sp macro="" textlink="">
      <xdr:nvSpPr>
        <xdr:cNvPr id="2" name="ZoneTexte 1">
          <a:extLst>
            <a:ext uri="{FF2B5EF4-FFF2-40B4-BE49-F238E27FC236}">
              <a16:creationId xmlns:a16="http://schemas.microsoft.com/office/drawing/2014/main" id="{5E11093B-F2E9-4480-8DA8-52DA4665A0A9}"/>
            </a:ext>
          </a:extLst>
        </xdr:cNvPr>
        <xdr:cNvSpPr txBox="1"/>
      </xdr:nvSpPr>
      <xdr:spPr>
        <a:xfrm>
          <a:off x="1276350" y="2257425"/>
          <a:ext cx="593407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Valette prend sa cinquième semaine au mois de mai.</a:t>
          </a:r>
        </a:p>
        <a:p>
          <a:r>
            <a:rPr lang="fr-FR" sz="1100" b="1"/>
            <a:t>Les 4 semaines de congés</a:t>
          </a:r>
          <a:r>
            <a:rPr lang="fr-FR" sz="1100" b="1" baseline="0"/>
            <a:t> précédents avaient été prises et rémunérées ainsi :</a:t>
          </a:r>
        </a:p>
        <a:p>
          <a:endParaRPr lang="fr-FR" sz="1100" b="1" baseline="0"/>
        </a:p>
        <a:p>
          <a:r>
            <a:rPr lang="fr-FR" sz="1100" b="1" baseline="0"/>
            <a:t>3 semaines prises en juillet N-2;  Indemnité versée 2 250 €</a:t>
          </a:r>
        </a:p>
        <a:p>
          <a:r>
            <a:rPr lang="fr-FR" sz="1100" b="1" baseline="0"/>
            <a:t>1 semaine prise en aout N-2; indemnité versée : 750 €</a:t>
          </a:r>
        </a:p>
        <a:p>
          <a:endParaRPr lang="fr-FR" sz="1100" b="1" baseline="0"/>
        </a:p>
        <a:p>
          <a:r>
            <a:rPr lang="fr-FR" sz="1100" b="1" baseline="0"/>
            <a:t>Le salaire brut cumulé de la période de référence (Juin N-3 à mai N-3 s'établissait ainsi :</a:t>
          </a:r>
        </a:p>
        <a:p>
          <a:r>
            <a:rPr lang="fr-FR" sz="1100" b="1" baseline="0"/>
            <a:t>Salaire de base : 39 600 €</a:t>
          </a:r>
        </a:p>
        <a:p>
          <a:r>
            <a:rPr lang="fr-FR" sz="1100" b="1" baseline="0"/>
            <a:t>Prime exceptionnelle : 200 €</a:t>
          </a:r>
        </a:p>
        <a:p>
          <a:r>
            <a:rPr lang="fr-FR" sz="1100" b="1" baseline="0"/>
            <a:t>Prime de rendement : 800 €</a:t>
          </a:r>
        </a:p>
        <a:p>
          <a:r>
            <a:rPr lang="fr-FR" sz="1100" b="1" baseline="0"/>
            <a:t>Soit au total : 40 600 €</a:t>
          </a:r>
          <a:endParaRPr lang="fr-FR" sz="1100" b="1"/>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A057-C4DB-40B7-AD14-CC3B8D89E73C}">
  <sheetPr>
    <tabColor rgb="FFC00000"/>
  </sheetPr>
  <dimension ref="A1"/>
  <sheetViews>
    <sheetView workbookViewId="0">
      <selection activeCell="H26" sqref="H26"/>
    </sheetView>
    <sheetView workbookViewId="1"/>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1E24-2745-49DB-B1CA-258FF20F6E69}">
  <dimension ref="A16:M28"/>
  <sheetViews>
    <sheetView tabSelected="1" topLeftCell="A16" workbookViewId="0">
      <selection activeCell="B25" sqref="B25:E25"/>
    </sheetView>
    <sheetView topLeftCell="A7" workbookViewId="1">
      <selection activeCell="B25" sqref="B25:E25"/>
    </sheetView>
  </sheetViews>
  <sheetFormatPr baseColWidth="10" defaultRowHeight="15" x14ac:dyDescent="0.25"/>
  <cols>
    <col min="1" max="1" width="39.140625" bestFit="1" customWidth="1"/>
    <col min="2" max="2" width="16.140625" customWidth="1"/>
    <col min="5" max="5" width="26.140625" customWidth="1"/>
  </cols>
  <sheetData>
    <row r="16" spans="1:6" ht="23.25" x14ac:dyDescent="0.35">
      <c r="A16" s="336" t="s">
        <v>16</v>
      </c>
      <c r="B16" s="336"/>
      <c r="C16" s="336"/>
      <c r="D16" s="336"/>
      <c r="E16" s="336"/>
      <c r="F16" s="336"/>
    </row>
    <row r="17" spans="1:13" ht="24.75" customHeight="1" thickBot="1" x14ac:dyDescent="0.3"/>
    <row r="18" spans="1:13" s="1" customFormat="1" ht="26.25" customHeight="1" x14ac:dyDescent="0.25">
      <c r="A18" s="6"/>
      <c r="B18" s="4" t="s">
        <v>0</v>
      </c>
      <c r="C18" s="4" t="s">
        <v>1</v>
      </c>
      <c r="D18" s="4" t="s">
        <v>2</v>
      </c>
      <c r="E18" s="4" t="s">
        <v>3</v>
      </c>
      <c r="F18" s="5" t="s">
        <v>4</v>
      </c>
      <c r="H18"/>
      <c r="I18"/>
      <c r="J18"/>
      <c r="K18"/>
      <c r="L18"/>
      <c r="M18"/>
    </row>
    <row r="19" spans="1:13" s="1" customFormat="1" ht="26.25" customHeight="1" x14ac:dyDescent="0.25">
      <c r="A19" s="7" t="s">
        <v>5</v>
      </c>
      <c r="B19" s="86" t="s">
        <v>83</v>
      </c>
      <c r="C19" s="35" t="s">
        <v>84</v>
      </c>
      <c r="D19" s="86" t="s">
        <v>84</v>
      </c>
      <c r="E19" s="35" t="s">
        <v>85</v>
      </c>
      <c r="F19" s="36" t="s">
        <v>86</v>
      </c>
      <c r="H19"/>
      <c r="I19"/>
      <c r="J19"/>
      <c r="K19"/>
      <c r="L19"/>
      <c r="M19"/>
    </row>
    <row r="20" spans="1:13" s="1" customFormat="1" ht="26.25" customHeight="1" x14ac:dyDescent="0.25">
      <c r="A20" s="7" t="s">
        <v>6</v>
      </c>
      <c r="B20" s="39" t="s">
        <v>7</v>
      </c>
      <c r="C20" s="39" t="s">
        <v>7</v>
      </c>
      <c r="D20" s="39" t="s">
        <v>7</v>
      </c>
      <c r="E20" s="39" t="s">
        <v>8</v>
      </c>
      <c r="F20" s="72"/>
      <c r="H20"/>
      <c r="I20"/>
      <c r="J20"/>
      <c r="K20"/>
      <c r="L20"/>
      <c r="M20"/>
    </row>
    <row r="21" spans="1:13" s="1" customFormat="1" ht="26.25" customHeight="1" x14ac:dyDescent="0.25">
      <c r="A21" s="7" t="s">
        <v>9</v>
      </c>
      <c r="B21" s="39">
        <v>35</v>
      </c>
      <c r="C21" s="39">
        <v>35</v>
      </c>
      <c r="D21" s="39">
        <v>35</v>
      </c>
      <c r="E21" s="39">
        <v>24</v>
      </c>
      <c r="F21" s="72"/>
      <c r="H21"/>
      <c r="I21"/>
      <c r="J21"/>
      <c r="K21"/>
      <c r="L21"/>
      <c r="M21"/>
    </row>
    <row r="22" spans="1:13" s="1" customFormat="1" ht="26.25" customHeight="1" x14ac:dyDescent="0.25">
      <c r="A22" s="7" t="s">
        <v>47</v>
      </c>
      <c r="B22" s="87">
        <v>4.4999999999999998E-2</v>
      </c>
      <c r="C22" s="87">
        <v>0.13</v>
      </c>
      <c r="D22" s="87">
        <v>3.5000000000000003E-2</v>
      </c>
      <c r="E22" s="87">
        <v>1.4999999999999999E-2</v>
      </c>
      <c r="F22" s="88">
        <v>0.18</v>
      </c>
      <c r="H22"/>
      <c r="I22"/>
      <c r="J22"/>
      <c r="K22"/>
      <c r="L22"/>
      <c r="M22"/>
    </row>
    <row r="23" spans="1:13" s="1" customFormat="1" ht="26.25" customHeight="1" x14ac:dyDescent="0.25">
      <c r="A23" s="7" t="s">
        <v>10</v>
      </c>
      <c r="B23" s="39" t="s">
        <v>11</v>
      </c>
      <c r="C23" s="39" t="s">
        <v>12</v>
      </c>
      <c r="D23" s="39" t="s">
        <v>11</v>
      </c>
      <c r="E23" s="39" t="s">
        <v>11</v>
      </c>
      <c r="F23" s="72" t="s">
        <v>13</v>
      </c>
      <c r="I23"/>
      <c r="J23"/>
      <c r="K23"/>
      <c r="L23"/>
    </row>
    <row r="24" spans="1:13" s="1" customFormat="1" ht="26.25" customHeight="1" x14ac:dyDescent="0.25">
      <c r="A24" s="7" t="s">
        <v>15</v>
      </c>
      <c r="B24" s="39"/>
      <c r="C24" s="39"/>
      <c r="D24" s="39"/>
      <c r="E24" s="35" t="s">
        <v>206</v>
      </c>
      <c r="F24" s="72"/>
      <c r="I24"/>
      <c r="J24"/>
      <c r="K24"/>
      <c r="L24"/>
    </row>
    <row r="25" spans="1:13" s="1" customFormat="1" ht="30" customHeight="1" thickBot="1" x14ac:dyDescent="0.3">
      <c r="A25" s="11" t="s">
        <v>28</v>
      </c>
      <c r="B25" s="337" t="s">
        <v>29</v>
      </c>
      <c r="C25" s="338"/>
      <c r="D25" s="338"/>
      <c r="E25" s="338"/>
      <c r="F25" s="12"/>
    </row>
    <row r="26" spans="1:13" s="1" customFormat="1" ht="21" customHeight="1" x14ac:dyDescent="0.25"/>
    <row r="27" spans="1:13" s="1" customFormat="1" ht="21" customHeight="1" x14ac:dyDescent="0.25">
      <c r="A27" s="63" t="s">
        <v>71</v>
      </c>
    </row>
    <row r="28" spans="1:13" x14ac:dyDescent="0.25">
      <c r="A28" s="63" t="s">
        <v>72</v>
      </c>
    </row>
  </sheetData>
  <mergeCells count="2">
    <mergeCell ref="A16:F16"/>
    <mergeCell ref="B25:E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2E34-82E7-4EA6-A6FE-FF7B1967A9D9}">
  <dimension ref="A1:G21"/>
  <sheetViews>
    <sheetView topLeftCell="A13" workbookViewId="0">
      <selection activeCell="H26" sqref="H26"/>
    </sheetView>
    <sheetView topLeftCell="A7" workbookViewId="1">
      <selection activeCell="G14" sqref="G14"/>
    </sheetView>
  </sheetViews>
  <sheetFormatPr baseColWidth="10" defaultRowHeight="15" x14ac:dyDescent="0.25"/>
  <cols>
    <col min="1" max="1" width="45" style="1" customWidth="1"/>
    <col min="2" max="2" width="69.28515625" style="1" customWidth="1"/>
    <col min="3" max="16384" width="11.42578125" style="1"/>
  </cols>
  <sheetData>
    <row r="1" spans="1:7" ht="23.25" x14ac:dyDescent="0.25">
      <c r="A1" s="13" t="s">
        <v>17</v>
      </c>
    </row>
    <row r="3" spans="1:7" ht="24" customHeight="1" thickBot="1" x14ac:dyDescent="0.3">
      <c r="A3" s="14" t="s">
        <v>18</v>
      </c>
    </row>
    <row r="4" spans="1:7" ht="24" customHeight="1" x14ac:dyDescent="0.25">
      <c r="A4" s="6" t="s">
        <v>19</v>
      </c>
      <c r="B4" s="20" t="s">
        <v>48</v>
      </c>
      <c r="E4" s="2"/>
    </row>
    <row r="5" spans="1:7" ht="24" customHeight="1" x14ac:dyDescent="0.25">
      <c r="A5" s="7" t="s">
        <v>20</v>
      </c>
      <c r="B5" s="72" t="s">
        <v>21</v>
      </c>
      <c r="E5" s="3"/>
      <c r="F5" s="3"/>
      <c r="G5" s="3"/>
    </row>
    <row r="6" spans="1:7" ht="24" customHeight="1" x14ac:dyDescent="0.25">
      <c r="A6" s="339" t="s">
        <v>22</v>
      </c>
      <c r="B6" s="340"/>
      <c r="E6" s="3"/>
      <c r="F6" s="3"/>
      <c r="G6" s="3"/>
    </row>
    <row r="7" spans="1:7" ht="24" customHeight="1" x14ac:dyDescent="0.25">
      <c r="A7" s="7" t="s">
        <v>73</v>
      </c>
      <c r="B7" s="72" t="s">
        <v>23</v>
      </c>
      <c r="E7" s="3"/>
      <c r="F7" s="3"/>
      <c r="G7" s="3"/>
    </row>
    <row r="8" spans="1:7" customFormat="1" ht="24" customHeight="1" x14ac:dyDescent="0.25">
      <c r="A8" s="1" t="s">
        <v>74</v>
      </c>
      <c r="B8" s="16">
        <v>0.03</v>
      </c>
    </row>
    <row r="9" spans="1:7" ht="24" customHeight="1" x14ac:dyDescent="0.25">
      <c r="A9" s="7" t="s">
        <v>75</v>
      </c>
      <c r="B9" s="16">
        <v>0.05</v>
      </c>
      <c r="E9" s="3"/>
      <c r="F9" s="3"/>
      <c r="G9" s="3"/>
    </row>
    <row r="10" spans="1:7" ht="24" customHeight="1" thickBot="1" x14ac:dyDescent="0.3">
      <c r="A10" s="11" t="s">
        <v>24</v>
      </c>
      <c r="B10" s="17">
        <v>0.1</v>
      </c>
      <c r="E10" s="3"/>
      <c r="F10" s="3"/>
      <c r="G10" s="3"/>
    </row>
    <row r="11" spans="1:7" ht="24" customHeight="1" thickBot="1" x14ac:dyDescent="0.3">
      <c r="E11" s="3"/>
      <c r="F11" s="3"/>
      <c r="G11" s="3"/>
    </row>
    <row r="12" spans="1:7" ht="24" customHeight="1" thickBot="1" x14ac:dyDescent="0.3">
      <c r="A12" s="18" t="s">
        <v>30</v>
      </c>
      <c r="B12" s="19" t="s">
        <v>31</v>
      </c>
    </row>
    <row r="14" spans="1:7" ht="24" customHeight="1" thickBot="1" x14ac:dyDescent="0.3">
      <c r="A14" s="14" t="s">
        <v>46</v>
      </c>
    </row>
    <row r="15" spans="1:7" ht="21.75" customHeight="1" x14ac:dyDescent="0.25">
      <c r="A15" s="6" t="s">
        <v>45</v>
      </c>
      <c r="B15" s="64" t="s">
        <v>44</v>
      </c>
    </row>
    <row r="16" spans="1:7" ht="21.75" customHeight="1" x14ac:dyDescent="0.25">
      <c r="A16" s="334" t="s">
        <v>202</v>
      </c>
      <c r="B16" s="335" t="s">
        <v>203</v>
      </c>
    </row>
    <row r="17" spans="1:2" ht="21.75" customHeight="1" x14ac:dyDescent="0.25">
      <c r="A17" s="334" t="s">
        <v>204</v>
      </c>
      <c r="B17" s="335" t="s">
        <v>203</v>
      </c>
    </row>
    <row r="18" spans="1:2" ht="15.75" thickBot="1" x14ac:dyDescent="0.3"/>
    <row r="19" spans="1:2" ht="19.5" thickBot="1" x14ac:dyDescent="0.3">
      <c r="A19" s="18" t="s">
        <v>76</v>
      </c>
      <c r="B19" s="24">
        <v>2.7E-2</v>
      </c>
    </row>
    <row r="20" spans="1:2" ht="15.75" thickBot="1" x14ac:dyDescent="0.3"/>
    <row r="21" spans="1:2" ht="30.75" thickBot="1" x14ac:dyDescent="0.3">
      <c r="A21" s="65" t="s">
        <v>77</v>
      </c>
      <c r="B21" s="66" t="s">
        <v>78</v>
      </c>
    </row>
  </sheetData>
  <mergeCells count="1">
    <mergeCell ref="A6:B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1311-69DE-4A0F-9280-5DEF96690941}">
  <dimension ref="A1:F8"/>
  <sheetViews>
    <sheetView workbookViewId="0">
      <selection activeCell="B7" sqref="B7"/>
    </sheetView>
    <sheetView tabSelected="1" workbookViewId="1">
      <selection sqref="A1:F1"/>
    </sheetView>
  </sheetViews>
  <sheetFormatPr baseColWidth="10" defaultRowHeight="15" x14ac:dyDescent="0.25"/>
  <cols>
    <col min="1" max="1" width="39.140625" style="1" bestFit="1" customWidth="1"/>
    <col min="2" max="2" width="23.42578125" style="1" bestFit="1" customWidth="1"/>
    <col min="3" max="3" width="11.42578125" style="1"/>
    <col min="4" max="4" width="23.42578125" style="1" bestFit="1" customWidth="1"/>
    <col min="5" max="5" width="33.28515625" style="1" bestFit="1" customWidth="1"/>
    <col min="6" max="6" width="28.28515625" style="1" customWidth="1"/>
    <col min="7" max="16384" width="11.42578125" style="1"/>
  </cols>
  <sheetData>
    <row r="1" spans="1:6" ht="23.25" x14ac:dyDescent="0.25">
      <c r="A1" s="341" t="s">
        <v>27</v>
      </c>
      <c r="B1" s="341"/>
      <c r="C1" s="341"/>
      <c r="D1" s="341"/>
      <c r="E1" s="341"/>
      <c r="F1" s="341"/>
    </row>
    <row r="3" spans="1:6" ht="15.75" thickBot="1" x14ac:dyDescent="0.3"/>
    <row r="4" spans="1:6" ht="26.25" customHeight="1" x14ac:dyDescent="0.25">
      <c r="A4" s="6"/>
      <c r="B4" s="4" t="s">
        <v>0</v>
      </c>
      <c r="C4" s="4" t="s">
        <v>1</v>
      </c>
      <c r="D4" s="4" t="s">
        <v>2</v>
      </c>
      <c r="E4" s="4" t="s">
        <v>3</v>
      </c>
      <c r="F4" s="5" t="s">
        <v>4</v>
      </c>
    </row>
    <row r="5" spans="1:6" ht="24.75" customHeight="1" x14ac:dyDescent="0.25">
      <c r="A5" s="7" t="s">
        <v>14</v>
      </c>
      <c r="B5" s="8">
        <v>2000</v>
      </c>
      <c r="C5" s="8">
        <v>3400</v>
      </c>
      <c r="D5" s="8">
        <v>2500</v>
      </c>
      <c r="E5" s="8" t="s">
        <v>26</v>
      </c>
      <c r="F5" s="9">
        <v>5000</v>
      </c>
    </row>
    <row r="6" spans="1:6" ht="24.75" customHeight="1" x14ac:dyDescent="0.25">
      <c r="A6" s="7" t="s">
        <v>25</v>
      </c>
      <c r="B6" s="8">
        <v>1800</v>
      </c>
      <c r="C6" s="8">
        <v>2800</v>
      </c>
      <c r="D6" s="8">
        <v>2000</v>
      </c>
      <c r="E6" s="8" t="s">
        <v>26</v>
      </c>
      <c r="F6" s="10"/>
    </row>
    <row r="7" spans="1:6" ht="24.75" customHeight="1" thickBot="1" x14ac:dyDescent="0.3">
      <c r="A7" s="11" t="s">
        <v>47</v>
      </c>
      <c r="B7" s="21">
        <v>4.4999999999999998E-2</v>
      </c>
      <c r="C7" s="22">
        <v>0.13</v>
      </c>
      <c r="D7" s="21">
        <v>3.5000000000000003E-2</v>
      </c>
      <c r="E7" s="21">
        <v>1.4999999999999999E-2</v>
      </c>
      <c r="F7" s="17">
        <v>0.18</v>
      </c>
    </row>
    <row r="8" spans="1:6" ht="21" customHeight="1" x14ac:dyDescent="0.25"/>
  </sheetData>
  <mergeCells count="1">
    <mergeCell ref="A1:F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91B3-F001-4B1A-AA04-F26F4C3DD546}">
  <dimension ref="A1:H39"/>
  <sheetViews>
    <sheetView workbookViewId="0">
      <selection activeCell="H26" sqref="H26"/>
    </sheetView>
    <sheetView workbookViewId="1">
      <selection sqref="A1:F1"/>
    </sheetView>
  </sheetViews>
  <sheetFormatPr baseColWidth="10" defaultRowHeight="15" x14ac:dyDescent="0.25"/>
  <cols>
    <col min="1" max="1" width="20.42578125" style="68" bestFit="1" customWidth="1"/>
    <col min="2" max="2" width="13" style="1" bestFit="1" customWidth="1"/>
    <col min="3" max="3" width="17.28515625" style="1" customWidth="1"/>
    <col min="4" max="4" width="13" style="1" bestFit="1" customWidth="1"/>
    <col min="5" max="16384" width="11.42578125" style="1"/>
  </cols>
  <sheetData>
    <row r="1" spans="1:8" ht="18.75" x14ac:dyDescent="0.25">
      <c r="A1" s="345" t="s">
        <v>205</v>
      </c>
      <c r="B1" s="345"/>
      <c r="C1" s="345"/>
      <c r="D1" s="345"/>
      <c r="E1" s="345"/>
      <c r="F1" s="345"/>
    </row>
    <row r="2" spans="1:8" ht="18.75" x14ac:dyDescent="0.25">
      <c r="A2" s="67"/>
      <c r="B2" s="67"/>
      <c r="C2" s="67"/>
      <c r="D2" s="67"/>
      <c r="E2" s="67"/>
      <c r="F2" s="67"/>
    </row>
    <row r="3" spans="1:8" ht="15.75" thickBot="1" x14ac:dyDescent="0.3"/>
    <row r="4" spans="1:8" x14ac:dyDescent="0.25">
      <c r="A4" s="69"/>
      <c r="B4" s="4" t="s">
        <v>0</v>
      </c>
      <c r="C4" s="4" t="s">
        <v>1</v>
      </c>
      <c r="D4" s="4" t="s">
        <v>2</v>
      </c>
      <c r="E4" s="4" t="s">
        <v>3</v>
      </c>
      <c r="F4" s="5" t="s">
        <v>4</v>
      </c>
    </row>
    <row r="5" spans="1:8" x14ac:dyDescent="0.25">
      <c r="A5" s="70">
        <v>43948</v>
      </c>
      <c r="B5" s="39">
        <v>7</v>
      </c>
      <c r="C5" s="39">
        <v>7</v>
      </c>
      <c r="D5" s="39">
        <v>7</v>
      </c>
      <c r="E5" s="39">
        <v>4.8</v>
      </c>
      <c r="F5" s="72">
        <v>9</v>
      </c>
    </row>
    <row r="6" spans="1:8" x14ac:dyDescent="0.25">
      <c r="A6" s="70">
        <v>43949</v>
      </c>
      <c r="B6" s="39">
        <v>7</v>
      </c>
      <c r="C6" s="39">
        <v>7</v>
      </c>
      <c r="D6" s="39">
        <v>7</v>
      </c>
      <c r="E6" s="39">
        <v>4.8</v>
      </c>
      <c r="F6" s="72">
        <v>9</v>
      </c>
    </row>
    <row r="7" spans="1:8" x14ac:dyDescent="0.25">
      <c r="A7" s="70">
        <v>43950</v>
      </c>
      <c r="B7" s="39">
        <v>7</v>
      </c>
      <c r="C7" s="39">
        <v>7</v>
      </c>
      <c r="D7" s="39">
        <v>7</v>
      </c>
      <c r="E7" s="39">
        <v>4.8</v>
      </c>
      <c r="F7" s="72">
        <v>9</v>
      </c>
    </row>
    <row r="8" spans="1:8" x14ac:dyDescent="0.25">
      <c r="A8" s="70">
        <v>43951</v>
      </c>
      <c r="B8" s="39">
        <v>7</v>
      </c>
      <c r="C8" s="39">
        <v>7</v>
      </c>
      <c r="D8" s="39">
        <v>7</v>
      </c>
      <c r="E8" s="39">
        <v>4.8</v>
      </c>
      <c r="F8" s="72">
        <v>9</v>
      </c>
      <c r="G8" s="71"/>
    </row>
    <row r="9" spans="1:8" x14ac:dyDescent="0.25">
      <c r="A9" s="70">
        <v>43952</v>
      </c>
      <c r="B9" s="346" t="s">
        <v>55</v>
      </c>
      <c r="C9" s="346"/>
      <c r="D9" s="346"/>
      <c r="E9" s="346"/>
      <c r="F9" s="347"/>
      <c r="G9" s="71"/>
    </row>
    <row r="10" spans="1:8" x14ac:dyDescent="0.25">
      <c r="A10" s="70">
        <v>43953</v>
      </c>
      <c r="B10" s="39"/>
      <c r="C10" s="39"/>
      <c r="D10" s="39"/>
      <c r="E10" s="39"/>
      <c r="F10" s="72"/>
      <c r="G10" s="71"/>
    </row>
    <row r="11" spans="1:8" x14ac:dyDescent="0.25">
      <c r="A11" s="70">
        <v>43954</v>
      </c>
      <c r="B11" s="39"/>
      <c r="C11" s="39"/>
      <c r="D11" s="39"/>
      <c r="E11" s="39"/>
      <c r="F11" s="72"/>
      <c r="G11" s="71"/>
    </row>
    <row r="12" spans="1:8" x14ac:dyDescent="0.25">
      <c r="A12" s="70">
        <v>43955</v>
      </c>
      <c r="B12" s="39">
        <v>7</v>
      </c>
      <c r="C12" s="39">
        <v>7</v>
      </c>
      <c r="D12" s="39">
        <v>7</v>
      </c>
      <c r="E12" s="39">
        <v>4.8</v>
      </c>
      <c r="F12" s="72">
        <v>9</v>
      </c>
      <c r="G12" s="71"/>
    </row>
    <row r="13" spans="1:8" x14ac:dyDescent="0.25">
      <c r="A13" s="70">
        <v>43956</v>
      </c>
      <c r="B13" s="39">
        <v>7</v>
      </c>
      <c r="C13" s="39">
        <v>7</v>
      </c>
      <c r="D13" s="39">
        <v>7</v>
      </c>
      <c r="E13" s="39">
        <v>4.8</v>
      </c>
      <c r="F13" s="72">
        <v>9</v>
      </c>
      <c r="G13" s="71"/>
    </row>
    <row r="14" spans="1:8" x14ac:dyDescent="0.25">
      <c r="A14" s="70">
        <v>43957</v>
      </c>
      <c r="B14" s="39">
        <v>7</v>
      </c>
      <c r="C14" s="39">
        <v>7</v>
      </c>
      <c r="D14" s="39">
        <v>7</v>
      </c>
      <c r="E14" s="39">
        <v>4.8</v>
      </c>
      <c r="F14" s="72">
        <v>9</v>
      </c>
      <c r="G14" s="71"/>
    </row>
    <row r="15" spans="1:8" x14ac:dyDescent="0.25">
      <c r="A15" s="70">
        <v>43958</v>
      </c>
      <c r="B15" s="39">
        <v>7</v>
      </c>
      <c r="C15" s="39">
        <v>7</v>
      </c>
      <c r="D15" s="39">
        <v>7</v>
      </c>
      <c r="E15" s="39">
        <v>4.8</v>
      </c>
      <c r="F15" s="72">
        <v>9</v>
      </c>
      <c r="G15" s="71"/>
      <c r="H15" s="71"/>
    </row>
    <row r="16" spans="1:8" x14ac:dyDescent="0.25">
      <c r="A16" s="70">
        <v>43959</v>
      </c>
      <c r="B16" s="346" t="s">
        <v>55</v>
      </c>
      <c r="C16" s="346"/>
      <c r="D16" s="346"/>
      <c r="E16" s="346"/>
      <c r="F16" s="347"/>
      <c r="G16" s="71"/>
    </row>
    <row r="17" spans="1:7" x14ac:dyDescent="0.25">
      <c r="A17" s="70">
        <v>43960</v>
      </c>
      <c r="B17" s="39"/>
      <c r="C17" s="39"/>
      <c r="D17" s="39"/>
      <c r="E17" s="39"/>
      <c r="F17" s="72"/>
      <c r="G17" s="71"/>
    </row>
    <row r="18" spans="1:7" ht="15.75" thickBot="1" x14ac:dyDescent="0.3">
      <c r="A18" s="70">
        <v>43961</v>
      </c>
      <c r="B18" s="39"/>
      <c r="C18" s="23"/>
      <c r="D18" s="23"/>
      <c r="E18" s="23"/>
      <c r="F18" s="72"/>
      <c r="G18" s="71"/>
    </row>
    <row r="19" spans="1:7" x14ac:dyDescent="0.25">
      <c r="A19" s="70">
        <v>43962</v>
      </c>
      <c r="B19" s="73">
        <v>7</v>
      </c>
      <c r="C19" s="348" t="s">
        <v>80</v>
      </c>
      <c r="D19" s="74">
        <v>9</v>
      </c>
      <c r="E19" s="74">
        <v>6</v>
      </c>
      <c r="F19" s="75">
        <v>10</v>
      </c>
      <c r="G19" s="71"/>
    </row>
    <row r="20" spans="1:7" x14ac:dyDescent="0.25">
      <c r="A20" s="70">
        <v>43963</v>
      </c>
      <c r="B20" s="73">
        <v>7</v>
      </c>
      <c r="C20" s="349"/>
      <c r="D20" s="76">
        <v>9</v>
      </c>
      <c r="E20" s="76">
        <v>6</v>
      </c>
      <c r="F20" s="75">
        <v>10</v>
      </c>
      <c r="G20" s="71"/>
    </row>
    <row r="21" spans="1:7" x14ac:dyDescent="0.25">
      <c r="A21" s="70">
        <v>43964</v>
      </c>
      <c r="B21" s="73">
        <v>7</v>
      </c>
      <c r="C21" s="349"/>
      <c r="D21" s="76">
        <v>9</v>
      </c>
      <c r="E21" s="76">
        <v>6</v>
      </c>
      <c r="F21" s="75">
        <v>10</v>
      </c>
      <c r="G21" s="71"/>
    </row>
    <row r="22" spans="1:7" x14ac:dyDescent="0.25">
      <c r="A22" s="70">
        <v>43965</v>
      </c>
      <c r="B22" s="73">
        <v>7</v>
      </c>
      <c r="C22" s="349"/>
      <c r="D22" s="76">
        <v>10</v>
      </c>
      <c r="E22" s="76">
        <v>4.8</v>
      </c>
      <c r="F22" s="75">
        <v>10</v>
      </c>
      <c r="G22" s="71"/>
    </row>
    <row r="23" spans="1:7" ht="15.75" thickBot="1" x14ac:dyDescent="0.3">
      <c r="A23" s="70">
        <v>43966</v>
      </c>
      <c r="B23" s="73">
        <v>7</v>
      </c>
      <c r="C23" s="350"/>
      <c r="D23" s="77">
        <v>6</v>
      </c>
      <c r="E23" s="77">
        <v>4.8</v>
      </c>
      <c r="F23" s="75">
        <v>10</v>
      </c>
      <c r="G23" s="71"/>
    </row>
    <row r="24" spans="1:7" x14ac:dyDescent="0.25">
      <c r="A24" s="70">
        <v>43967</v>
      </c>
      <c r="B24" s="78"/>
      <c r="C24" s="79"/>
      <c r="D24" s="80"/>
      <c r="E24" s="79"/>
      <c r="F24" s="15"/>
      <c r="G24" s="71"/>
    </row>
    <row r="25" spans="1:7" x14ac:dyDescent="0.25">
      <c r="A25" s="70">
        <v>43968</v>
      </c>
      <c r="B25" s="78"/>
      <c r="C25" s="78"/>
      <c r="D25" s="39"/>
      <c r="E25" s="78"/>
      <c r="F25" s="15"/>
      <c r="G25" s="71"/>
    </row>
    <row r="26" spans="1:7" x14ac:dyDescent="0.25">
      <c r="A26" s="70">
        <v>43969</v>
      </c>
      <c r="B26" s="39">
        <v>7</v>
      </c>
      <c r="C26" s="39">
        <v>7</v>
      </c>
      <c r="D26" s="39">
        <v>7</v>
      </c>
      <c r="E26" s="39">
        <v>4.8</v>
      </c>
      <c r="F26" s="72">
        <v>12</v>
      </c>
      <c r="G26" s="71"/>
    </row>
    <row r="27" spans="1:7" x14ac:dyDescent="0.25">
      <c r="A27" s="70">
        <v>43970</v>
      </c>
      <c r="B27" s="39">
        <v>7</v>
      </c>
      <c r="C27" s="39">
        <v>7</v>
      </c>
      <c r="D27" s="39">
        <v>7</v>
      </c>
      <c r="E27" s="39">
        <v>4.8</v>
      </c>
      <c r="F27" s="72">
        <v>12</v>
      </c>
      <c r="G27" s="71"/>
    </row>
    <row r="28" spans="1:7" x14ac:dyDescent="0.25">
      <c r="A28" s="70">
        <v>43971</v>
      </c>
      <c r="B28" s="39">
        <v>7</v>
      </c>
      <c r="C28" s="39">
        <v>7</v>
      </c>
      <c r="D28" s="39">
        <v>7</v>
      </c>
      <c r="E28" s="39">
        <v>4.8</v>
      </c>
      <c r="F28" s="72">
        <v>12</v>
      </c>
      <c r="G28" s="71"/>
    </row>
    <row r="29" spans="1:7" x14ac:dyDescent="0.25">
      <c r="A29" s="70">
        <v>43972</v>
      </c>
      <c r="B29" s="346" t="s">
        <v>55</v>
      </c>
      <c r="C29" s="346"/>
      <c r="D29" s="346"/>
      <c r="E29" s="346"/>
      <c r="F29" s="347"/>
      <c r="G29" s="71"/>
    </row>
    <row r="30" spans="1:7" x14ac:dyDescent="0.25">
      <c r="A30" s="70">
        <v>43973</v>
      </c>
      <c r="B30" s="39">
        <v>7</v>
      </c>
      <c r="C30" s="39">
        <v>7</v>
      </c>
      <c r="D30" s="39">
        <v>7</v>
      </c>
      <c r="E30" s="39">
        <v>4.8</v>
      </c>
      <c r="F30" s="72">
        <v>12</v>
      </c>
      <c r="G30" s="71"/>
    </row>
    <row r="31" spans="1:7" x14ac:dyDescent="0.25">
      <c r="A31" s="70">
        <v>43974</v>
      </c>
      <c r="B31" s="39"/>
      <c r="C31" s="39"/>
      <c r="D31" s="39"/>
      <c r="E31" s="39"/>
      <c r="F31" s="72"/>
      <c r="G31" s="71"/>
    </row>
    <row r="32" spans="1:7" ht="15.75" thickBot="1" x14ac:dyDescent="0.3">
      <c r="A32" s="70">
        <v>43975</v>
      </c>
      <c r="B32" s="23"/>
      <c r="C32" s="39"/>
      <c r="D32" s="23"/>
      <c r="E32" s="39"/>
      <c r="F32" s="72"/>
      <c r="G32" s="71"/>
    </row>
    <row r="33" spans="1:7" x14ac:dyDescent="0.25">
      <c r="A33" s="81">
        <v>43976</v>
      </c>
      <c r="B33" s="342" t="s">
        <v>32</v>
      </c>
      <c r="C33" s="82">
        <v>7</v>
      </c>
      <c r="D33" s="74">
        <v>10</v>
      </c>
      <c r="E33" s="83">
        <v>4.8</v>
      </c>
      <c r="F33" s="72">
        <v>15</v>
      </c>
      <c r="G33" s="71"/>
    </row>
    <row r="34" spans="1:7" x14ac:dyDescent="0.25">
      <c r="A34" s="81">
        <v>43977</v>
      </c>
      <c r="B34" s="343"/>
      <c r="C34" s="82">
        <v>7</v>
      </c>
      <c r="D34" s="76">
        <v>10</v>
      </c>
      <c r="E34" s="83">
        <v>4.8</v>
      </c>
      <c r="F34" s="72">
        <v>5</v>
      </c>
      <c r="G34" s="71"/>
    </row>
    <row r="35" spans="1:7" x14ac:dyDescent="0.25">
      <c r="A35" s="81">
        <v>43978</v>
      </c>
      <c r="B35" s="343"/>
      <c r="C35" s="82">
        <v>7</v>
      </c>
      <c r="D35" s="76">
        <v>10</v>
      </c>
      <c r="E35" s="83">
        <v>4.8</v>
      </c>
      <c r="F35" s="72">
        <v>2</v>
      </c>
      <c r="G35" s="71"/>
    </row>
    <row r="36" spans="1:7" x14ac:dyDescent="0.25">
      <c r="A36" s="81">
        <v>43979</v>
      </c>
      <c r="B36" s="343"/>
      <c r="C36" s="82">
        <v>7</v>
      </c>
      <c r="D36" s="76">
        <v>10</v>
      </c>
      <c r="E36" s="83">
        <v>4.8</v>
      </c>
      <c r="F36" s="72">
        <v>9</v>
      </c>
      <c r="G36" s="71"/>
    </row>
    <row r="37" spans="1:7" ht="15.75" thickBot="1" x14ac:dyDescent="0.3">
      <c r="A37" s="81">
        <v>43980</v>
      </c>
      <c r="B37" s="344"/>
      <c r="C37" s="82">
        <v>7</v>
      </c>
      <c r="D37" s="77">
        <v>8</v>
      </c>
      <c r="E37" s="83">
        <v>4.8</v>
      </c>
      <c r="F37" s="72">
        <v>10</v>
      </c>
      <c r="G37" s="71"/>
    </row>
    <row r="38" spans="1:7" x14ac:dyDescent="0.25">
      <c r="A38" s="70">
        <v>43981</v>
      </c>
      <c r="B38" s="80"/>
      <c r="C38" s="39"/>
      <c r="D38" s="80"/>
      <c r="E38" s="39"/>
      <c r="F38" s="72">
        <v>12</v>
      </c>
      <c r="G38" s="71"/>
    </row>
    <row r="39" spans="1:7" ht="15.75" thickBot="1" x14ac:dyDescent="0.3">
      <c r="A39" s="84">
        <v>43982</v>
      </c>
      <c r="B39" s="62"/>
      <c r="C39" s="62"/>
      <c r="D39" s="62"/>
      <c r="E39" s="62"/>
      <c r="F39" s="85">
        <v>4</v>
      </c>
      <c r="G39" s="71"/>
    </row>
  </sheetData>
  <mergeCells count="6">
    <mergeCell ref="B33:B37"/>
    <mergeCell ref="A1:F1"/>
    <mergeCell ref="B9:F9"/>
    <mergeCell ref="B16:F16"/>
    <mergeCell ref="C19:C23"/>
    <mergeCell ref="B29:F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44FB-BDCB-43DE-9E36-110B40533E33}">
  <dimension ref="A2:S190"/>
  <sheetViews>
    <sheetView topLeftCell="A36" workbookViewId="0">
      <selection activeCell="H155" sqref="H155"/>
    </sheetView>
    <sheetView workbookViewId="1">
      <selection activeCell="B153" sqref="B153"/>
    </sheetView>
  </sheetViews>
  <sheetFormatPr baseColWidth="10" defaultRowHeight="12.75" x14ac:dyDescent="0.25"/>
  <cols>
    <col min="1" max="1" width="55" style="37" customWidth="1"/>
    <col min="2" max="2" width="11.7109375" style="37" customWidth="1"/>
    <col min="3" max="3" width="11" style="37" bestFit="1" customWidth="1"/>
    <col min="4" max="4" width="21.7109375" style="37" bestFit="1" customWidth="1"/>
    <col min="5" max="5" width="10.85546875" style="37" bestFit="1" customWidth="1"/>
    <col min="6" max="6" width="11.85546875" style="37" bestFit="1" customWidth="1"/>
    <col min="7" max="7" width="20" style="37" customWidth="1"/>
    <col min="8" max="8" width="11.42578125" style="37"/>
    <col min="9" max="9" width="49.42578125" style="37" bestFit="1" customWidth="1"/>
    <col min="10" max="16384" width="11.42578125" style="37"/>
  </cols>
  <sheetData>
    <row r="2" spans="1:10" ht="13.5" thickBot="1" x14ac:dyDescent="0.3"/>
    <row r="3" spans="1:10" s="40" customFormat="1" ht="23.25" thickBot="1" x14ac:dyDescent="0.3">
      <c r="A3" s="89" t="s">
        <v>87</v>
      </c>
      <c r="B3" s="90"/>
      <c r="C3" s="90"/>
      <c r="D3" s="90"/>
      <c r="E3" s="90"/>
      <c r="F3" s="91"/>
      <c r="I3" s="92" t="s">
        <v>88</v>
      </c>
    </row>
    <row r="4" spans="1:10" s="40" customFormat="1" ht="15.75" thickBot="1" x14ac:dyDescent="0.3">
      <c r="A4" s="93" t="s">
        <v>89</v>
      </c>
      <c r="B4" s="94"/>
      <c r="C4" s="95"/>
      <c r="D4" s="96" t="s">
        <v>90</v>
      </c>
      <c r="E4" s="97"/>
      <c r="F4" s="98" t="s">
        <v>91</v>
      </c>
    </row>
    <row r="5" spans="1:10" s="40" customFormat="1" ht="15" x14ac:dyDescent="0.25">
      <c r="A5" s="99" t="s">
        <v>92</v>
      </c>
      <c r="B5" s="100"/>
      <c r="C5" s="101"/>
      <c r="D5" s="102" t="s">
        <v>92</v>
      </c>
      <c r="E5" s="103"/>
      <c r="F5" s="104"/>
      <c r="I5" s="96" t="s">
        <v>14</v>
      </c>
      <c r="J5" s="105"/>
    </row>
    <row r="6" spans="1:10" s="40" customFormat="1" ht="15" x14ac:dyDescent="0.25">
      <c r="A6" s="99" t="s">
        <v>93</v>
      </c>
      <c r="B6" s="100"/>
      <c r="C6" s="101"/>
      <c r="D6" s="102" t="s">
        <v>94</v>
      </c>
      <c r="E6" s="103"/>
      <c r="F6" s="104"/>
      <c r="I6" s="102" t="s">
        <v>95</v>
      </c>
      <c r="J6" s="104"/>
    </row>
    <row r="7" spans="1:10" s="40" customFormat="1" ht="15" x14ac:dyDescent="0.25">
      <c r="A7" s="99" t="s">
        <v>96</v>
      </c>
      <c r="B7" s="100"/>
      <c r="C7" s="101"/>
      <c r="D7" s="102" t="s">
        <v>97</v>
      </c>
      <c r="E7" s="103"/>
      <c r="F7" s="104"/>
      <c r="I7" s="102" t="s">
        <v>98</v>
      </c>
      <c r="J7" s="104"/>
    </row>
    <row r="8" spans="1:10" s="40" customFormat="1" ht="15" x14ac:dyDescent="0.25">
      <c r="A8" s="99" t="s">
        <v>96</v>
      </c>
      <c r="B8" s="100"/>
      <c r="C8" s="101"/>
      <c r="D8" s="102" t="s">
        <v>99</v>
      </c>
      <c r="E8" s="103"/>
      <c r="F8" s="104"/>
      <c r="I8" s="38" t="s">
        <v>100</v>
      </c>
      <c r="J8" s="106"/>
    </row>
    <row r="9" spans="1:10" s="40" customFormat="1" ht="15" x14ac:dyDescent="0.25">
      <c r="A9" s="99" t="s">
        <v>101</v>
      </c>
      <c r="B9" s="100"/>
      <c r="C9" s="101"/>
      <c r="D9" s="102"/>
      <c r="E9" s="103"/>
      <c r="F9" s="104"/>
      <c r="I9" s="102" t="s">
        <v>102</v>
      </c>
      <c r="J9" s="107"/>
    </row>
    <row r="10" spans="1:10" s="40" customFormat="1" ht="15" x14ac:dyDescent="0.25">
      <c r="A10" s="99" t="s">
        <v>103</v>
      </c>
      <c r="B10" s="100"/>
      <c r="C10" s="101"/>
      <c r="D10" s="102" t="s">
        <v>104</v>
      </c>
      <c r="E10" s="103"/>
      <c r="F10" s="104"/>
      <c r="I10" s="108" t="s">
        <v>105</v>
      </c>
      <c r="J10" s="109"/>
    </row>
    <row r="11" spans="1:10" s="40" customFormat="1" ht="15" x14ac:dyDescent="0.25">
      <c r="A11" s="99" t="s">
        <v>106</v>
      </c>
      <c r="B11" s="100"/>
      <c r="C11" s="101"/>
      <c r="D11" s="102" t="s">
        <v>107</v>
      </c>
      <c r="E11" s="103"/>
      <c r="F11" s="104"/>
      <c r="I11" s="102" t="s">
        <v>108</v>
      </c>
      <c r="J11" s="110"/>
    </row>
    <row r="12" spans="1:10" s="40" customFormat="1" ht="15" x14ac:dyDescent="0.25">
      <c r="A12" s="99" t="s">
        <v>109</v>
      </c>
      <c r="B12" s="100"/>
      <c r="C12" s="101"/>
      <c r="D12" s="102" t="s">
        <v>110</v>
      </c>
      <c r="E12" s="103"/>
      <c r="F12" s="104"/>
      <c r="I12" s="102"/>
      <c r="J12" s="111"/>
    </row>
    <row r="13" spans="1:10" s="40" customFormat="1" ht="15" x14ac:dyDescent="0.25">
      <c r="A13" s="99" t="s">
        <v>111</v>
      </c>
      <c r="B13" s="100"/>
      <c r="C13" s="101"/>
      <c r="D13" s="102" t="s">
        <v>112</v>
      </c>
      <c r="E13" s="103"/>
      <c r="F13" s="104"/>
      <c r="I13" s="102" t="s">
        <v>113</v>
      </c>
      <c r="J13" s="104"/>
    </row>
    <row r="14" spans="1:10" s="40" customFormat="1" ht="15" x14ac:dyDescent="0.25">
      <c r="A14" s="99" t="s">
        <v>114</v>
      </c>
      <c r="B14" s="100"/>
      <c r="C14" s="101"/>
      <c r="D14" s="102" t="s">
        <v>115</v>
      </c>
      <c r="E14" s="103"/>
      <c r="F14" s="104"/>
      <c r="I14" s="102" t="s">
        <v>116</v>
      </c>
      <c r="J14" s="104"/>
    </row>
    <row r="15" spans="1:10" s="40" customFormat="1" ht="15" x14ac:dyDescent="0.25">
      <c r="A15" s="99" t="s">
        <v>117</v>
      </c>
      <c r="B15" s="100"/>
      <c r="C15" s="101"/>
      <c r="D15" s="102" t="s">
        <v>118</v>
      </c>
      <c r="E15" s="103"/>
      <c r="F15" s="104"/>
      <c r="I15" s="102" t="s">
        <v>33</v>
      </c>
      <c r="J15" s="104"/>
    </row>
    <row r="16" spans="1:10" s="40" customFormat="1" ht="15" x14ac:dyDescent="0.25">
      <c r="A16" s="99"/>
      <c r="B16" s="100"/>
      <c r="C16" s="101"/>
      <c r="D16" s="102" t="s">
        <v>119</v>
      </c>
      <c r="E16" s="103"/>
      <c r="F16" s="104"/>
      <c r="I16" s="102" t="s">
        <v>120</v>
      </c>
      <c r="J16" s="104"/>
    </row>
    <row r="17" spans="1:16" s="40" customFormat="1" ht="15" x14ac:dyDescent="0.25">
      <c r="A17" s="102"/>
      <c r="B17" s="100"/>
      <c r="C17" s="101"/>
      <c r="D17" s="102"/>
      <c r="E17" s="103"/>
      <c r="F17" s="104"/>
      <c r="I17" s="102" t="s">
        <v>121</v>
      </c>
      <c r="J17" s="104"/>
    </row>
    <row r="18" spans="1:16" s="40" customFormat="1" ht="15.75" thickBot="1" x14ac:dyDescent="0.3">
      <c r="A18" s="112"/>
      <c r="B18" s="113"/>
      <c r="C18" s="114"/>
      <c r="D18" s="112"/>
      <c r="E18" s="115"/>
      <c r="F18" s="116"/>
      <c r="I18" s="38" t="s">
        <v>122</v>
      </c>
      <c r="J18" s="104"/>
    </row>
    <row r="19" spans="1:16" s="40" customFormat="1" ht="15.75" thickBot="1" x14ac:dyDescent="0.3">
      <c r="A19" s="117" t="s">
        <v>123</v>
      </c>
      <c r="B19" s="353"/>
      <c r="C19" s="354"/>
      <c r="D19" s="119" t="s">
        <v>124</v>
      </c>
      <c r="E19" s="120"/>
      <c r="F19" s="118"/>
      <c r="I19" s="38" t="s">
        <v>125</v>
      </c>
      <c r="J19" s="121"/>
    </row>
    <row r="20" spans="1:16" s="40" customFormat="1" ht="20.25" customHeight="1" thickBot="1" x14ac:dyDescent="0.3">
      <c r="A20" s="122" t="s">
        <v>126</v>
      </c>
      <c r="B20" s="123"/>
      <c r="C20" s="123"/>
      <c r="D20" s="123"/>
      <c r="E20" s="124"/>
      <c r="F20" s="125"/>
      <c r="I20" s="38" t="s">
        <v>127</v>
      </c>
      <c r="J20" s="126"/>
    </row>
    <row r="21" spans="1:16" s="40" customFormat="1" ht="24" customHeight="1" thickBot="1" x14ac:dyDescent="0.3">
      <c r="A21" s="127" t="s">
        <v>126</v>
      </c>
      <c r="B21" s="128" t="s">
        <v>128</v>
      </c>
      <c r="C21" s="128" t="s">
        <v>129</v>
      </c>
      <c r="D21" s="129" t="s">
        <v>130</v>
      </c>
      <c r="E21" s="130"/>
      <c r="F21" s="131"/>
      <c r="I21" s="102" t="s">
        <v>131</v>
      </c>
      <c r="J21" s="104"/>
    </row>
    <row r="22" spans="1:16" s="139" customFormat="1" ht="15" x14ac:dyDescent="0.2">
      <c r="A22" s="96" t="s">
        <v>14</v>
      </c>
      <c r="B22" s="132"/>
      <c r="C22" s="133"/>
      <c r="D22" s="134">
        <f>J5</f>
        <v>0</v>
      </c>
      <c r="E22" s="135"/>
      <c r="F22" s="136"/>
      <c r="G22" s="40"/>
      <c r="H22" s="40"/>
      <c r="I22" s="137" t="s">
        <v>47</v>
      </c>
      <c r="J22" s="138"/>
      <c r="K22" s="40"/>
      <c r="L22" s="40"/>
      <c r="M22" s="40"/>
      <c r="N22" s="40"/>
      <c r="O22" s="40"/>
      <c r="P22" s="40"/>
    </row>
    <row r="23" spans="1:16" s="139" customFormat="1" ht="15" x14ac:dyDescent="0.25">
      <c r="A23" s="140" t="s">
        <v>132</v>
      </c>
      <c r="B23" s="141"/>
      <c r="C23" s="142"/>
      <c r="D23" s="143"/>
      <c r="E23" s="144"/>
      <c r="F23" s="145"/>
      <c r="I23" s="102" t="s">
        <v>133</v>
      </c>
      <c r="J23" s="146"/>
      <c r="K23" s="40"/>
      <c r="L23" s="40"/>
      <c r="M23" s="40"/>
      <c r="N23" s="40"/>
      <c r="O23" s="40"/>
      <c r="P23" s="40"/>
    </row>
    <row r="24" spans="1:16" s="139" customFormat="1" ht="15" x14ac:dyDescent="0.25">
      <c r="A24" s="140" t="s">
        <v>32</v>
      </c>
      <c r="B24" s="147"/>
      <c r="C24" s="148"/>
      <c r="D24" s="149"/>
      <c r="E24" s="150"/>
      <c r="F24" s="145"/>
      <c r="I24" s="102" t="s">
        <v>134</v>
      </c>
      <c r="J24" s="146"/>
      <c r="K24" s="40"/>
      <c r="L24" s="40"/>
      <c r="M24" s="40"/>
      <c r="N24" s="40"/>
      <c r="O24" s="40"/>
      <c r="P24" s="40"/>
    </row>
    <row r="25" spans="1:16" s="139" customFormat="1" ht="15" x14ac:dyDescent="0.25">
      <c r="A25" s="140" t="s">
        <v>135</v>
      </c>
      <c r="B25" s="141"/>
      <c r="C25" s="142"/>
      <c r="D25" s="151"/>
      <c r="E25" s="152"/>
      <c r="F25" s="145"/>
      <c r="I25" s="102" t="s">
        <v>136</v>
      </c>
      <c r="J25" s="111"/>
      <c r="K25" s="40"/>
      <c r="L25" s="40"/>
      <c r="M25" s="40"/>
      <c r="N25" s="40"/>
      <c r="O25" s="40"/>
      <c r="P25" s="40"/>
    </row>
    <row r="26" spans="1:16" s="40" customFormat="1" ht="15.75" thickBot="1" x14ac:dyDescent="0.3">
      <c r="A26" s="102" t="s">
        <v>116</v>
      </c>
      <c r="B26" s="153"/>
      <c r="C26" s="154"/>
      <c r="D26" s="154">
        <f>C26*B26</f>
        <v>0</v>
      </c>
      <c r="E26" s="155"/>
      <c r="F26" s="156"/>
      <c r="I26" s="112" t="s">
        <v>137</v>
      </c>
      <c r="J26" s="157"/>
    </row>
    <row r="27" spans="1:16" s="40" customFormat="1" ht="15" x14ac:dyDescent="0.25">
      <c r="A27" s="102" t="s">
        <v>33</v>
      </c>
      <c r="B27" s="153"/>
      <c r="C27" s="154"/>
      <c r="D27" s="154">
        <f>C27*B27</f>
        <v>0</v>
      </c>
      <c r="E27" s="155"/>
      <c r="F27" s="158"/>
    </row>
    <row r="28" spans="1:16" s="40" customFormat="1" ht="15" x14ac:dyDescent="0.25">
      <c r="A28" s="102" t="s">
        <v>120</v>
      </c>
      <c r="B28" s="153"/>
      <c r="C28" s="154"/>
      <c r="D28" s="154"/>
      <c r="E28" s="155"/>
      <c r="F28" s="158"/>
    </row>
    <row r="29" spans="1:16" s="40" customFormat="1" ht="15" x14ac:dyDescent="0.25">
      <c r="A29" s="102" t="s">
        <v>121</v>
      </c>
      <c r="B29" s="153"/>
      <c r="C29" s="154"/>
      <c r="D29" s="154"/>
      <c r="E29" s="155"/>
      <c r="F29" s="158"/>
    </row>
    <row r="30" spans="1:16" s="40" customFormat="1" ht="15" x14ac:dyDescent="0.25">
      <c r="A30" s="102" t="s">
        <v>138</v>
      </c>
      <c r="B30" s="159"/>
      <c r="C30" s="160"/>
      <c r="D30" s="161"/>
      <c r="E30" s="162"/>
      <c r="F30" s="158"/>
    </row>
    <row r="31" spans="1:16" s="40" customFormat="1" ht="27" x14ac:dyDescent="0.25">
      <c r="A31" s="102" t="s">
        <v>79</v>
      </c>
      <c r="B31" s="163"/>
      <c r="C31" s="153"/>
      <c r="D31" s="154"/>
      <c r="E31" s="155"/>
      <c r="F31" s="164"/>
      <c r="I31" s="165"/>
    </row>
    <row r="32" spans="1:16" s="40" customFormat="1" ht="15" x14ac:dyDescent="0.25">
      <c r="A32" s="102" t="s">
        <v>139</v>
      </c>
      <c r="B32" s="166"/>
      <c r="C32" s="160"/>
      <c r="D32" s="161"/>
      <c r="E32" s="162"/>
      <c r="F32" s="164"/>
    </row>
    <row r="33" spans="1:8" s="40" customFormat="1" ht="15" x14ac:dyDescent="0.25">
      <c r="A33" s="102"/>
      <c r="B33" s="167"/>
      <c r="C33" s="168"/>
      <c r="D33" s="169"/>
      <c r="E33" s="170"/>
      <c r="F33" s="171"/>
    </row>
    <row r="34" spans="1:8" s="40" customFormat="1" ht="15.75" thickBot="1" x14ac:dyDescent="0.3">
      <c r="A34" s="40" t="s">
        <v>140</v>
      </c>
      <c r="B34" s="172"/>
      <c r="C34" s="173"/>
      <c r="D34" s="174"/>
      <c r="E34" s="175"/>
      <c r="F34" s="176"/>
    </row>
    <row r="35" spans="1:8" s="40" customFormat="1" ht="15" x14ac:dyDescent="0.25">
      <c r="A35" s="177" t="s">
        <v>141</v>
      </c>
      <c r="B35" s="178"/>
      <c r="C35" s="179"/>
      <c r="D35" s="180"/>
      <c r="E35" s="181"/>
      <c r="F35" s="182"/>
    </row>
    <row r="36" spans="1:8" s="40" customFormat="1" ht="15" x14ac:dyDescent="0.25">
      <c r="A36" s="40" t="s">
        <v>142</v>
      </c>
      <c r="B36" s="178"/>
      <c r="C36" s="179"/>
      <c r="D36" s="180"/>
      <c r="E36" s="181"/>
      <c r="F36" s="182"/>
    </row>
    <row r="37" spans="1:8" s="40" customFormat="1" ht="15" x14ac:dyDescent="0.25">
      <c r="A37" s="177" t="s">
        <v>143</v>
      </c>
      <c r="B37" s="178"/>
      <c r="C37" s="183"/>
      <c r="D37" s="180"/>
      <c r="E37" s="181"/>
      <c r="F37" s="182"/>
    </row>
    <row r="38" spans="1:8" s="40" customFormat="1" ht="15.75" thickBot="1" x14ac:dyDescent="0.3">
      <c r="A38" s="184" t="s">
        <v>18</v>
      </c>
      <c r="B38" s="178"/>
      <c r="C38" s="185"/>
      <c r="D38" s="186"/>
      <c r="E38" s="181"/>
      <c r="F38" s="182"/>
    </row>
    <row r="39" spans="1:8" s="40" customFormat="1" ht="16.5" thickTop="1" thickBot="1" x14ac:dyDescent="0.3">
      <c r="A39" s="187" t="s">
        <v>34</v>
      </c>
      <c r="B39" s="188"/>
      <c r="C39" s="189"/>
      <c r="D39" s="190"/>
      <c r="E39" s="191"/>
      <c r="F39" s="182"/>
    </row>
    <row r="40" spans="1:8" s="40" customFormat="1" ht="15" x14ac:dyDescent="0.25">
      <c r="A40" s="192"/>
      <c r="B40" s="26"/>
      <c r="C40" s="27"/>
      <c r="D40" s="193"/>
      <c r="E40" s="194"/>
      <c r="F40" s="195"/>
    </row>
    <row r="41" spans="1:8" s="40" customFormat="1" ht="28.5" x14ac:dyDescent="0.25">
      <c r="A41" s="196" t="s">
        <v>144</v>
      </c>
      <c r="B41" s="197" t="s">
        <v>43</v>
      </c>
      <c r="C41" s="197" t="s">
        <v>145</v>
      </c>
      <c r="D41" s="197" t="s">
        <v>146</v>
      </c>
      <c r="E41" s="198"/>
      <c r="F41" s="199" t="s">
        <v>147</v>
      </c>
    </row>
    <row r="42" spans="1:8" s="40" customFormat="1" ht="15" x14ac:dyDescent="0.25">
      <c r="A42" s="200" t="s">
        <v>35</v>
      </c>
      <c r="B42" s="201"/>
      <c r="C42" s="202"/>
      <c r="D42" s="202"/>
      <c r="E42" s="203"/>
      <c r="F42" s="204"/>
    </row>
    <row r="43" spans="1:8" s="40" customFormat="1" ht="15" x14ac:dyDescent="0.25">
      <c r="A43" s="205" t="s">
        <v>148</v>
      </c>
      <c r="B43" s="206">
        <f>$D$39</f>
        <v>0</v>
      </c>
      <c r="C43" s="207"/>
      <c r="D43" s="208"/>
      <c r="E43" s="209">
        <v>7.0000000000000007E-2</v>
      </c>
      <c r="F43" s="210">
        <f>E43*B43</f>
        <v>0</v>
      </c>
      <c r="G43" s="211"/>
      <c r="H43" s="211"/>
    </row>
    <row r="44" spans="1:8" s="40" customFormat="1" ht="15" x14ac:dyDescent="0.25">
      <c r="A44" s="212" t="s">
        <v>149</v>
      </c>
      <c r="B44" s="206">
        <f>$D$39</f>
        <v>0</v>
      </c>
      <c r="C44" s="213">
        <f>J23</f>
        <v>0</v>
      </c>
      <c r="D44" s="214">
        <f>B44*C44</f>
        <v>0</v>
      </c>
      <c r="E44" s="215">
        <f>J24</f>
        <v>0</v>
      </c>
      <c r="F44" s="210">
        <f t="shared" ref="F44:F57" si="0">E44*B44</f>
        <v>0</v>
      </c>
      <c r="G44" s="211"/>
      <c r="H44" s="211"/>
    </row>
    <row r="45" spans="1:8" s="40" customFormat="1" ht="15" x14ac:dyDescent="0.25">
      <c r="A45" s="205" t="s">
        <v>150</v>
      </c>
      <c r="B45" s="206">
        <f>$D$39</f>
        <v>0</v>
      </c>
      <c r="C45" s="213"/>
      <c r="D45" s="214"/>
      <c r="E45" s="216">
        <f>J26</f>
        <v>0</v>
      </c>
      <c r="F45" s="210">
        <f t="shared" si="0"/>
        <v>0</v>
      </c>
      <c r="G45" s="211"/>
      <c r="H45" s="211"/>
    </row>
    <row r="46" spans="1:8" s="40" customFormat="1" ht="15" x14ac:dyDescent="0.25">
      <c r="A46" s="205" t="s">
        <v>151</v>
      </c>
      <c r="B46" s="206"/>
      <c r="C46" s="213"/>
      <c r="D46" s="214"/>
      <c r="E46" s="217"/>
      <c r="F46" s="210">
        <f t="shared" si="0"/>
        <v>0</v>
      </c>
      <c r="G46" s="211"/>
      <c r="H46" s="211"/>
    </row>
    <row r="47" spans="1:8" s="40" customFormat="1" ht="15" x14ac:dyDescent="0.25">
      <c r="A47" s="200" t="s">
        <v>36</v>
      </c>
      <c r="B47" s="206">
        <f t="shared" ref="B47:B56" si="1">$D$39</f>
        <v>0</v>
      </c>
      <c r="C47" s="212"/>
      <c r="D47" s="206"/>
      <c r="E47" s="218">
        <f>J9</f>
        <v>0</v>
      </c>
      <c r="F47" s="210">
        <f t="shared" si="0"/>
        <v>0</v>
      </c>
      <c r="G47" s="211"/>
      <c r="H47" s="211"/>
    </row>
    <row r="48" spans="1:8" s="40" customFormat="1" ht="15" x14ac:dyDescent="0.25">
      <c r="A48" s="200" t="s">
        <v>37</v>
      </c>
      <c r="B48" s="206"/>
      <c r="C48" s="202"/>
      <c r="D48" s="202"/>
      <c r="E48" s="203"/>
      <c r="F48" s="210">
        <f t="shared" si="0"/>
        <v>0</v>
      </c>
      <c r="G48" s="211"/>
      <c r="H48" s="211"/>
    </row>
    <row r="49" spans="1:18" s="40" customFormat="1" ht="15" x14ac:dyDescent="0.25">
      <c r="A49" s="205" t="s">
        <v>50</v>
      </c>
      <c r="B49" s="206">
        <f t="shared" si="1"/>
        <v>0</v>
      </c>
      <c r="C49" s="213">
        <v>6.9000000000000006E-2</v>
      </c>
      <c r="D49" s="214">
        <f>C49*B49</f>
        <v>0</v>
      </c>
      <c r="E49" s="216">
        <v>8.5500000000000007E-2</v>
      </c>
      <c r="F49" s="210">
        <f t="shared" si="0"/>
        <v>0</v>
      </c>
      <c r="G49" s="211"/>
      <c r="H49" s="211"/>
    </row>
    <row r="50" spans="1:18" s="40" customFormat="1" ht="15" x14ac:dyDescent="0.25">
      <c r="A50" s="205" t="s">
        <v>52</v>
      </c>
      <c r="B50" s="206">
        <f t="shared" si="1"/>
        <v>0</v>
      </c>
      <c r="C50" s="213">
        <v>4.0000000000000001E-3</v>
      </c>
      <c r="D50" s="214">
        <f t="shared" ref="D50:D53" si="2">C50*B50</f>
        <v>0</v>
      </c>
      <c r="E50" s="216">
        <v>2.0199999999999999E-2</v>
      </c>
      <c r="F50" s="210">
        <f t="shared" si="0"/>
        <v>0</v>
      </c>
      <c r="G50" s="211"/>
      <c r="H50" s="211"/>
    </row>
    <row r="51" spans="1:18" s="40" customFormat="1" ht="15" x14ac:dyDescent="0.25">
      <c r="A51" s="205" t="s">
        <v>53</v>
      </c>
      <c r="B51" s="206">
        <f t="shared" si="1"/>
        <v>0</v>
      </c>
      <c r="C51" s="213">
        <v>4.0099999999999997E-2</v>
      </c>
      <c r="D51" s="214">
        <f t="shared" si="2"/>
        <v>0</v>
      </c>
      <c r="E51" s="216">
        <v>6.0100000000000001E-2</v>
      </c>
      <c r="F51" s="210">
        <f t="shared" si="0"/>
        <v>0</v>
      </c>
      <c r="G51" s="211"/>
      <c r="H51" s="211"/>
    </row>
    <row r="52" spans="1:18" s="40" customFormat="1" ht="15" x14ac:dyDescent="0.25">
      <c r="A52" s="205" t="s">
        <v>54</v>
      </c>
      <c r="B52" s="206"/>
      <c r="C52" s="213">
        <v>9.7199999999999995E-2</v>
      </c>
      <c r="D52" s="214">
        <f t="shared" si="2"/>
        <v>0</v>
      </c>
      <c r="E52" s="216">
        <v>0.1457</v>
      </c>
      <c r="F52" s="210">
        <f t="shared" si="0"/>
        <v>0</v>
      </c>
      <c r="G52" s="211"/>
      <c r="H52" s="211"/>
    </row>
    <row r="53" spans="1:18" s="40" customFormat="1" ht="15" x14ac:dyDescent="0.25">
      <c r="A53" s="205" t="s">
        <v>152</v>
      </c>
      <c r="B53" s="206"/>
      <c r="C53" s="213">
        <v>1.4E-3</v>
      </c>
      <c r="D53" s="214">
        <f t="shared" si="2"/>
        <v>0</v>
      </c>
      <c r="E53" s="216">
        <v>2.0999999999999999E-3</v>
      </c>
      <c r="F53" s="210">
        <f t="shared" si="0"/>
        <v>0</v>
      </c>
      <c r="G53" s="211"/>
      <c r="H53" s="211"/>
    </row>
    <row r="54" spans="1:18" s="40" customFormat="1" ht="15" x14ac:dyDescent="0.25">
      <c r="A54" s="205" t="s">
        <v>153</v>
      </c>
      <c r="B54" s="206"/>
      <c r="C54" s="213"/>
      <c r="D54" s="214"/>
      <c r="E54" s="217"/>
      <c r="F54" s="210">
        <f t="shared" si="0"/>
        <v>0</v>
      </c>
      <c r="G54" s="211"/>
      <c r="H54" s="211"/>
    </row>
    <row r="55" spans="1:18" s="40" customFormat="1" ht="15" x14ac:dyDescent="0.25">
      <c r="A55" s="200" t="s">
        <v>154</v>
      </c>
      <c r="B55" s="206">
        <f t="shared" si="1"/>
        <v>0</v>
      </c>
      <c r="C55" s="219"/>
      <c r="D55" s="206"/>
      <c r="E55" s="218">
        <v>3.4500000000000003E-2</v>
      </c>
      <c r="F55" s="210">
        <f t="shared" si="0"/>
        <v>0</v>
      </c>
      <c r="G55" s="211"/>
      <c r="H55" s="211"/>
    </row>
    <row r="56" spans="1:18" s="40" customFormat="1" ht="15" x14ac:dyDescent="0.25">
      <c r="A56" s="200" t="s">
        <v>51</v>
      </c>
      <c r="B56" s="206">
        <f t="shared" si="1"/>
        <v>0</v>
      </c>
      <c r="C56" s="219"/>
      <c r="D56" s="206"/>
      <c r="E56" s="218">
        <v>4.2500000000000003E-2</v>
      </c>
      <c r="F56" s="210">
        <f t="shared" si="0"/>
        <v>0</v>
      </c>
      <c r="G56" s="211"/>
      <c r="H56" s="211"/>
    </row>
    <row r="57" spans="1:18" s="40" customFormat="1" ht="15" x14ac:dyDescent="0.25">
      <c r="A57" s="205" t="s">
        <v>155</v>
      </c>
      <c r="B57" s="206"/>
      <c r="C57" s="220">
        <v>2.4000000000000001E-4</v>
      </c>
      <c r="D57" s="206"/>
      <c r="E57" s="221">
        <v>3.6000000000000002E-4</v>
      </c>
      <c r="F57" s="210">
        <f t="shared" si="0"/>
        <v>0</v>
      </c>
      <c r="G57" s="211"/>
      <c r="H57" s="211"/>
    </row>
    <row r="58" spans="1:18" s="40" customFormat="1" ht="15" x14ac:dyDescent="0.25">
      <c r="A58" s="200" t="s">
        <v>49</v>
      </c>
      <c r="B58" s="206">
        <f t="shared" ref="B58" si="3">$D$35</f>
        <v>0</v>
      </c>
      <c r="C58" s="219"/>
      <c r="D58" s="206"/>
      <c r="E58" s="222"/>
      <c r="F58" s="210">
        <f>D148</f>
        <v>0</v>
      </c>
      <c r="G58" s="211"/>
      <c r="H58" s="211"/>
      <c r="R58" s="223"/>
    </row>
    <row r="59" spans="1:18" s="40" customFormat="1" ht="15" x14ac:dyDescent="0.25">
      <c r="A59" s="200"/>
      <c r="B59" s="206"/>
      <c r="C59" s="206"/>
      <c r="D59" s="206"/>
      <c r="E59" s="222"/>
      <c r="F59" s="224"/>
      <c r="G59" s="211"/>
      <c r="H59" s="211"/>
    </row>
    <row r="60" spans="1:18" s="40" customFormat="1" ht="25.5" x14ac:dyDescent="0.25">
      <c r="A60" s="225" t="s">
        <v>156</v>
      </c>
      <c r="B60" s="206"/>
      <c r="C60" s="206"/>
      <c r="D60" s="206"/>
      <c r="E60" s="222"/>
      <c r="F60" s="224"/>
      <c r="G60" s="211"/>
      <c r="H60" s="211"/>
    </row>
    <row r="61" spans="1:18" s="40" customFormat="1" ht="18" customHeight="1" x14ac:dyDescent="0.25">
      <c r="A61" s="205"/>
      <c r="B61" s="206"/>
      <c r="C61" s="220"/>
      <c r="D61" s="206"/>
      <c r="E61" s="222"/>
      <c r="F61" s="210"/>
      <c r="G61" s="211"/>
      <c r="H61" s="211"/>
    </row>
    <row r="62" spans="1:18" s="40" customFormat="1" ht="18" customHeight="1" x14ac:dyDescent="0.25">
      <c r="A62" s="200" t="s">
        <v>157</v>
      </c>
      <c r="B62" s="206">
        <f>(D22*0.9825)+F45+F44</f>
        <v>0</v>
      </c>
      <c r="C62" s="213">
        <v>6.8000000000000005E-2</v>
      </c>
      <c r="D62" s="214">
        <f t="shared" ref="D62:D64" si="4">C62*B62</f>
        <v>0</v>
      </c>
      <c r="E62" s="217"/>
      <c r="F62" s="210"/>
    </row>
    <row r="63" spans="1:18" s="40" customFormat="1" ht="18" customHeight="1" x14ac:dyDescent="0.25">
      <c r="A63" s="28" t="s">
        <v>158</v>
      </c>
      <c r="B63" s="32">
        <f>B62</f>
        <v>0</v>
      </c>
      <c r="C63" s="31">
        <v>2.9000000000000001E-2</v>
      </c>
      <c r="D63" s="214">
        <f t="shared" si="4"/>
        <v>0</v>
      </c>
      <c r="E63" s="217"/>
      <c r="F63" s="226"/>
    </row>
    <row r="64" spans="1:18" s="40" customFormat="1" ht="27.75" customHeight="1" x14ac:dyDescent="0.25">
      <c r="A64" s="227" t="s">
        <v>159</v>
      </c>
      <c r="B64" s="32">
        <f>(D26+D27)*0.9825</f>
        <v>0</v>
      </c>
      <c r="C64" s="31">
        <v>9.7000000000000003E-2</v>
      </c>
      <c r="D64" s="214">
        <f t="shared" si="4"/>
        <v>0</v>
      </c>
      <c r="E64" s="228"/>
      <c r="F64" s="226"/>
    </row>
    <row r="65" spans="1:19" s="40" customFormat="1" ht="18" customHeight="1" x14ac:dyDescent="0.25">
      <c r="A65" s="229" t="s">
        <v>160</v>
      </c>
      <c r="B65" s="230"/>
      <c r="C65" s="230"/>
      <c r="D65" s="34">
        <f>-(D26+D27)*11.31%</f>
        <v>0</v>
      </c>
      <c r="E65" s="230"/>
      <c r="F65" s="231"/>
    </row>
    <row r="66" spans="1:19" s="40" customFormat="1" ht="18" customHeight="1" x14ac:dyDescent="0.25">
      <c r="A66" s="229"/>
      <c r="B66" s="230"/>
      <c r="C66" s="230"/>
      <c r="D66" s="230"/>
      <c r="E66" s="230"/>
      <c r="F66" s="232"/>
    </row>
    <row r="67" spans="1:19" s="40" customFormat="1" ht="18" customHeight="1" x14ac:dyDescent="0.25">
      <c r="A67" s="28" t="s">
        <v>38</v>
      </c>
      <c r="B67" s="34"/>
      <c r="C67" s="29"/>
      <c r="D67" s="33">
        <f>SUM(D43:D66)</f>
        <v>0</v>
      </c>
      <c r="E67" s="33"/>
      <c r="F67" s="33">
        <f>SUM(F43:F66)</f>
        <v>0</v>
      </c>
    </row>
    <row r="68" spans="1:19" s="40" customFormat="1" ht="18" customHeight="1" x14ac:dyDescent="0.25">
      <c r="A68" s="28"/>
      <c r="B68" s="34"/>
      <c r="C68" s="29"/>
      <c r="D68" s="33"/>
      <c r="E68" s="233"/>
      <c r="F68" s="234"/>
    </row>
    <row r="69" spans="1:19" s="40" customFormat="1" ht="15" x14ac:dyDescent="0.25">
      <c r="A69" s="30" t="s">
        <v>161</v>
      </c>
      <c r="B69" s="34"/>
      <c r="C69" s="29"/>
      <c r="D69" s="33">
        <f>-B1</f>
        <v>0</v>
      </c>
      <c r="E69" s="233"/>
      <c r="F69" s="234"/>
    </row>
    <row r="70" spans="1:19" s="40" customFormat="1" ht="15" x14ac:dyDescent="0.25">
      <c r="A70" s="30" t="s">
        <v>162</v>
      </c>
      <c r="B70" s="34"/>
      <c r="C70" s="29"/>
      <c r="D70" s="33"/>
      <c r="E70" s="233"/>
      <c r="F70" s="234"/>
    </row>
    <row r="71" spans="1:19" s="40" customFormat="1" ht="15" x14ac:dyDescent="0.25">
      <c r="A71" s="30" t="s">
        <v>163</v>
      </c>
      <c r="B71" s="34"/>
      <c r="C71" s="29"/>
      <c r="D71" s="33"/>
      <c r="E71" s="233"/>
      <c r="F71" s="234"/>
    </row>
    <row r="72" spans="1:19" s="40" customFormat="1" ht="15.75" customHeight="1" x14ac:dyDescent="0.25">
      <c r="A72" s="30" t="s">
        <v>164</v>
      </c>
      <c r="B72" s="235"/>
      <c r="C72" s="29"/>
      <c r="D72" s="33"/>
      <c r="E72" s="233"/>
      <c r="F72" s="234"/>
    </row>
    <row r="73" spans="1:19" s="40" customFormat="1" ht="15" x14ac:dyDescent="0.25">
      <c r="A73" s="30" t="s">
        <v>165</v>
      </c>
      <c r="B73" s="34"/>
      <c r="C73" s="29"/>
      <c r="D73" s="33"/>
      <c r="E73" s="233"/>
      <c r="F73" s="234"/>
    </row>
    <row r="74" spans="1:19" s="40" customFormat="1" ht="15" x14ac:dyDescent="0.25">
      <c r="A74" s="30"/>
      <c r="B74" s="34"/>
      <c r="C74" s="29"/>
      <c r="D74" s="33"/>
      <c r="E74" s="233"/>
      <c r="F74" s="234"/>
    </row>
    <row r="75" spans="1:19" s="40" customFormat="1" ht="15.75" thickBot="1" x14ac:dyDescent="0.3">
      <c r="A75" s="28" t="s">
        <v>201</v>
      </c>
      <c r="B75" s="34"/>
      <c r="C75" s="29"/>
      <c r="D75" s="33"/>
      <c r="E75" s="233"/>
      <c r="F75" s="236"/>
    </row>
    <row r="76" spans="1:19" s="40" customFormat="1" ht="15.75" thickBot="1" x14ac:dyDescent="0.3">
      <c r="A76" s="237" t="s">
        <v>39</v>
      </c>
      <c r="B76" s="238"/>
      <c r="C76" s="239"/>
      <c r="D76" s="240"/>
      <c r="E76" s="241"/>
      <c r="F76" s="242">
        <f>D39-D67+D69</f>
        <v>0</v>
      </c>
    </row>
    <row r="77" spans="1:19" s="167" customFormat="1" ht="28.5" x14ac:dyDescent="0.25">
      <c r="A77" s="243" t="s">
        <v>40</v>
      </c>
      <c r="B77" s="239"/>
      <c r="C77" s="244"/>
      <c r="D77" s="244"/>
      <c r="E77" s="245"/>
      <c r="F77" s="246">
        <f>D128</f>
        <v>0</v>
      </c>
      <c r="S77" s="130"/>
    </row>
    <row r="78" spans="1:19" s="167" customFormat="1" ht="28.5" x14ac:dyDescent="0.25">
      <c r="A78" s="244" t="s">
        <v>41</v>
      </c>
      <c r="B78" s="244" t="s">
        <v>42</v>
      </c>
      <c r="C78" s="244" t="s">
        <v>22</v>
      </c>
      <c r="D78" s="247" t="s">
        <v>166</v>
      </c>
      <c r="E78" s="247"/>
      <c r="F78" s="248" t="s">
        <v>167</v>
      </c>
    </row>
    <row r="79" spans="1:19" s="167" customFormat="1" ht="15" x14ac:dyDescent="0.25">
      <c r="A79" s="249" t="s">
        <v>168</v>
      </c>
      <c r="B79" s="250"/>
      <c r="C79" s="239"/>
      <c r="D79" s="251">
        <f>D22+F44+D63+D64-D67</f>
        <v>0</v>
      </c>
      <c r="E79" s="252"/>
      <c r="F79" s="253">
        <f>D79</f>
        <v>0</v>
      </c>
    </row>
    <row r="80" spans="1:19" s="167" customFormat="1" ht="15" x14ac:dyDescent="0.25">
      <c r="A80" s="249" t="s">
        <v>169</v>
      </c>
      <c r="B80" s="254">
        <f>D79</f>
        <v>0</v>
      </c>
      <c r="C80" s="255">
        <f>J22</f>
        <v>0</v>
      </c>
      <c r="D80" s="251">
        <f>C80*B80</f>
        <v>0</v>
      </c>
      <c r="E80" s="252"/>
      <c r="F80" s="253">
        <f t="shared" ref="F80:F81" si="5">D80</f>
        <v>0</v>
      </c>
    </row>
    <row r="81" spans="1:6" s="167" customFormat="1" ht="15" x14ac:dyDescent="0.25">
      <c r="A81" s="249" t="s">
        <v>170</v>
      </c>
      <c r="B81" s="250"/>
      <c r="C81" s="251"/>
      <c r="D81" s="251">
        <f>D26+D27</f>
        <v>0</v>
      </c>
      <c r="E81" s="252"/>
      <c r="F81" s="253">
        <f t="shared" si="5"/>
        <v>0</v>
      </c>
    </row>
    <row r="82" spans="1:6" s="167" customFormat="1" ht="15" x14ac:dyDescent="0.25">
      <c r="A82" s="249"/>
      <c r="B82" s="250"/>
      <c r="C82" s="239"/>
      <c r="D82" s="239"/>
      <c r="E82" s="252"/>
      <c r="F82" s="256"/>
    </row>
    <row r="83" spans="1:6" s="167" customFormat="1" ht="15" x14ac:dyDescent="0.25">
      <c r="A83" s="237" t="s">
        <v>171</v>
      </c>
      <c r="B83" s="239"/>
      <c r="C83" s="239"/>
      <c r="D83" s="251">
        <f>F76-D80</f>
        <v>0</v>
      </c>
      <c r="E83" s="252"/>
      <c r="F83" s="253"/>
    </row>
    <row r="84" spans="1:6" s="167" customFormat="1" ht="15" x14ac:dyDescent="0.25">
      <c r="A84" s="249" t="s">
        <v>172</v>
      </c>
      <c r="B84" s="239"/>
      <c r="C84" s="239"/>
      <c r="D84" s="251">
        <f>D135</f>
        <v>0</v>
      </c>
      <c r="E84" s="252"/>
      <c r="F84" s="253"/>
    </row>
    <row r="85" spans="1:6" s="167" customFormat="1" ht="15" x14ac:dyDescent="0.25">
      <c r="A85" s="249" t="s">
        <v>173</v>
      </c>
      <c r="B85" s="257"/>
      <c r="C85" s="239"/>
      <c r="D85" s="251">
        <f>D39+F67</f>
        <v>0</v>
      </c>
      <c r="E85" s="252"/>
      <c r="F85" s="253"/>
    </row>
    <row r="86" spans="1:6" s="167" customFormat="1" ht="15.75" thickBot="1" x14ac:dyDescent="0.3">
      <c r="A86" s="258" t="s">
        <v>174</v>
      </c>
      <c r="B86" s="259"/>
      <c r="C86" s="259"/>
      <c r="D86" s="259"/>
      <c r="E86" s="260"/>
      <c r="F86" s="261"/>
    </row>
    <row r="87" spans="1:6" s="40" customFormat="1" ht="15" x14ac:dyDescent="0.25"/>
    <row r="88" spans="1:6" s="40" customFormat="1" ht="15" hidden="1" x14ac:dyDescent="0.25"/>
    <row r="89" spans="1:6" s="40" customFormat="1" ht="15" hidden="1" x14ac:dyDescent="0.25">
      <c r="A89" s="355" t="s">
        <v>49</v>
      </c>
      <c r="B89" s="356"/>
    </row>
    <row r="90" spans="1:6" s="40" customFormat="1" ht="15" hidden="1" x14ac:dyDescent="0.25">
      <c r="A90" s="262"/>
      <c r="B90" s="263"/>
      <c r="C90" s="357">
        <f>D39</f>
        <v>0</v>
      </c>
      <c r="D90" s="264"/>
    </row>
    <row r="91" spans="1:6" s="40" customFormat="1" ht="15" hidden="1" x14ac:dyDescent="0.25">
      <c r="A91" s="265" t="s">
        <v>175</v>
      </c>
      <c r="B91" s="266">
        <f>IF(I4&gt;=11,I6,0)</f>
        <v>0</v>
      </c>
      <c r="C91" s="358"/>
      <c r="D91" s="267">
        <f>$C$74*B91</f>
        <v>0</v>
      </c>
    </row>
    <row r="92" spans="1:6" s="40" customFormat="1" ht="15" hidden="1" x14ac:dyDescent="0.25">
      <c r="A92" s="265" t="s">
        <v>176</v>
      </c>
      <c r="B92" s="266">
        <f>IF(I4&lt;50,0%,0.5%)</f>
        <v>0</v>
      </c>
      <c r="C92" s="358"/>
      <c r="D92" s="267">
        <f t="shared" ref="D92:D97" si="6">$C$74*B92</f>
        <v>0</v>
      </c>
    </row>
    <row r="93" spans="1:6" s="40" customFormat="1" ht="15" hidden="1" x14ac:dyDescent="0.25">
      <c r="A93" s="265" t="s">
        <v>56</v>
      </c>
      <c r="B93" s="266">
        <v>1.6000000000000001E-4</v>
      </c>
      <c r="C93" s="358"/>
      <c r="D93" s="267">
        <f t="shared" si="6"/>
        <v>0</v>
      </c>
    </row>
    <row r="94" spans="1:6" s="40" customFormat="1" ht="15" hidden="1" x14ac:dyDescent="0.25">
      <c r="A94" s="265" t="s">
        <v>57</v>
      </c>
      <c r="B94" s="266">
        <v>3.0000000000000001E-3</v>
      </c>
      <c r="C94" s="358"/>
      <c r="D94" s="267">
        <f t="shared" si="6"/>
        <v>0</v>
      </c>
    </row>
    <row r="95" spans="1:6" s="40" customFormat="1" ht="15" hidden="1" x14ac:dyDescent="0.25">
      <c r="A95" s="265" t="s">
        <v>58</v>
      </c>
      <c r="B95" s="266">
        <v>5.8999999999999999E-3</v>
      </c>
      <c r="C95" s="358"/>
      <c r="D95" s="267">
        <f t="shared" si="6"/>
        <v>0</v>
      </c>
    </row>
    <row r="96" spans="1:6" s="40" customFormat="1" ht="15" hidden="1" x14ac:dyDescent="0.25">
      <c r="A96" s="265" t="s">
        <v>177</v>
      </c>
      <c r="B96" s="266">
        <f>IF(I4&lt;11,0.55%,1%)</f>
        <v>5.5000000000000005E-3</v>
      </c>
      <c r="C96" s="358"/>
      <c r="D96" s="267">
        <f t="shared" si="6"/>
        <v>0</v>
      </c>
    </row>
    <row r="97" spans="1:4" s="40" customFormat="1" ht="15" hidden="1" x14ac:dyDescent="0.25">
      <c r="A97" s="265" t="s">
        <v>178</v>
      </c>
      <c r="B97" s="266">
        <f>IF(I4&lt;=50,0,0.45%)</f>
        <v>0</v>
      </c>
      <c r="C97" s="358"/>
      <c r="D97" s="267">
        <f t="shared" si="6"/>
        <v>0</v>
      </c>
    </row>
    <row r="98" spans="1:4" s="40" customFormat="1" ht="15" hidden="1" x14ac:dyDescent="0.25">
      <c r="A98" s="102"/>
      <c r="B98" s="153"/>
      <c r="C98" s="153"/>
      <c r="D98" s="104"/>
    </row>
    <row r="99" spans="1:4" s="40" customFormat="1" ht="15" hidden="1" x14ac:dyDescent="0.25">
      <c r="A99" s="102" t="s">
        <v>179</v>
      </c>
      <c r="B99" s="268">
        <f>IF(I4&gt;=11,+F40+F41+F42,0)</f>
        <v>0</v>
      </c>
      <c r="C99" s="269">
        <v>0.08</v>
      </c>
      <c r="D99" s="270">
        <f>C99*B99</f>
        <v>0</v>
      </c>
    </row>
    <row r="100" spans="1:4" s="40" customFormat="1" ht="15.75" hidden="1" thickBot="1" x14ac:dyDescent="0.3">
      <c r="A100" s="112" t="s">
        <v>180</v>
      </c>
      <c r="B100" s="271">
        <f>D39</f>
        <v>0</v>
      </c>
      <c r="C100" s="272">
        <v>1E-3</v>
      </c>
      <c r="D100" s="273">
        <f>C100*B100</f>
        <v>0</v>
      </c>
    </row>
    <row r="101" spans="1:4" s="40" customFormat="1" ht="15" hidden="1" x14ac:dyDescent="0.25"/>
    <row r="102" spans="1:4" s="40" customFormat="1" ht="15.75" hidden="1" thickBot="1" x14ac:dyDescent="0.3">
      <c r="A102" s="41" t="s">
        <v>59</v>
      </c>
      <c r="B102" s="42"/>
      <c r="C102" s="42"/>
      <c r="D102" s="274">
        <f>SUM(D91:D100)</f>
        <v>0</v>
      </c>
    </row>
    <row r="103" spans="1:4" s="40" customFormat="1" ht="15" hidden="1" x14ac:dyDescent="0.25"/>
    <row r="104" spans="1:4" s="40" customFormat="1" ht="15.75" hidden="1" thickBot="1" x14ac:dyDescent="0.3">
      <c r="A104" s="359" t="s">
        <v>60</v>
      </c>
      <c r="B104" s="360"/>
      <c r="C104" s="360"/>
      <c r="D104" s="361"/>
    </row>
    <row r="105" spans="1:4" s="40" customFormat="1" ht="15" hidden="1" x14ac:dyDescent="0.25">
      <c r="A105" s="43" t="s">
        <v>61</v>
      </c>
      <c r="B105" s="47">
        <f>D39</f>
        <v>0</v>
      </c>
      <c r="C105" s="44">
        <v>2.4E-2</v>
      </c>
      <c r="D105" s="45">
        <f>C105*B105</f>
        <v>0</v>
      </c>
    </row>
    <row r="106" spans="1:4" s="40" customFormat="1" ht="15" hidden="1" x14ac:dyDescent="0.25">
      <c r="A106" s="46" t="s">
        <v>62</v>
      </c>
      <c r="B106" s="47">
        <f>B105</f>
        <v>0</v>
      </c>
      <c r="C106" s="48">
        <v>7.4999999999999997E-3</v>
      </c>
      <c r="D106" s="49">
        <f>C106*B106</f>
        <v>0</v>
      </c>
    </row>
    <row r="107" spans="1:4" s="40" customFormat="1" ht="15" hidden="1" x14ac:dyDescent="0.25">
      <c r="A107" s="46" t="s">
        <v>63</v>
      </c>
      <c r="B107" s="47">
        <f>B62</f>
        <v>0</v>
      </c>
      <c r="C107" s="48">
        <v>-1.7000000000000001E-2</v>
      </c>
      <c r="D107" s="49">
        <f>C107*B107</f>
        <v>0</v>
      </c>
    </row>
    <row r="108" spans="1:4" s="40" customFormat="1" ht="15" hidden="1" x14ac:dyDescent="0.25">
      <c r="A108" s="28"/>
      <c r="B108" s="50"/>
      <c r="C108" s="275"/>
      <c r="D108" s="51"/>
    </row>
    <row r="109" spans="1:4" s="40" customFormat="1" ht="15.75" hidden="1" thickBot="1" x14ac:dyDescent="0.3">
      <c r="A109" s="60" t="s">
        <v>64</v>
      </c>
      <c r="B109" s="52"/>
      <c r="C109" s="53"/>
      <c r="D109" s="54">
        <f>SUM(D105:D108)</f>
        <v>0</v>
      </c>
    </row>
    <row r="110" spans="1:4" s="40" customFormat="1" ht="15" hidden="1" x14ac:dyDescent="0.25">
      <c r="A110" s="37"/>
      <c r="B110" s="37"/>
      <c r="C110" s="37"/>
      <c r="D110" s="37"/>
    </row>
    <row r="111" spans="1:4" s="40" customFormat="1" ht="15" hidden="1" x14ac:dyDescent="0.25">
      <c r="A111" s="37"/>
      <c r="B111" s="37"/>
      <c r="C111" s="37"/>
      <c r="D111" s="37"/>
    </row>
    <row r="112" spans="1:4" s="40" customFormat="1" ht="15.75" hidden="1" thickBot="1" x14ac:dyDescent="0.3">
      <c r="A112" s="359" t="s">
        <v>70</v>
      </c>
      <c r="B112" s="360"/>
      <c r="C112" s="360"/>
      <c r="D112" s="361"/>
    </row>
    <row r="113" spans="1:4" s="40" customFormat="1" ht="15" hidden="1" x14ac:dyDescent="0.25">
      <c r="A113" s="55" t="s">
        <v>65</v>
      </c>
      <c r="B113" s="56"/>
      <c r="C113" s="56"/>
      <c r="D113" s="276">
        <f>-F65</f>
        <v>0</v>
      </c>
    </row>
    <row r="114" spans="1:4" s="40" customFormat="1" ht="15" hidden="1" x14ac:dyDescent="0.25">
      <c r="A114" s="57" t="s">
        <v>66</v>
      </c>
      <c r="B114" s="277">
        <f>B64</f>
        <v>0</v>
      </c>
      <c r="C114" s="278">
        <v>1.5</v>
      </c>
      <c r="D114" s="279">
        <f>C114*B114</f>
        <v>0</v>
      </c>
    </row>
    <row r="115" spans="1:4" s="40" customFormat="1" ht="15" hidden="1" x14ac:dyDescent="0.25">
      <c r="A115" s="57" t="s">
        <v>67</v>
      </c>
      <c r="B115" s="58">
        <f>D39</f>
        <v>0</v>
      </c>
      <c r="C115" s="48">
        <v>1.7999999999999999E-2</v>
      </c>
      <c r="D115" s="279">
        <f>C115*B115</f>
        <v>0</v>
      </c>
    </row>
    <row r="116" spans="1:4" s="40" customFormat="1" ht="15" hidden="1" x14ac:dyDescent="0.25">
      <c r="A116" s="57" t="s">
        <v>68</v>
      </c>
      <c r="B116" s="58">
        <f>B115</f>
        <v>0</v>
      </c>
      <c r="C116" s="48">
        <v>0.06</v>
      </c>
      <c r="D116" s="279">
        <f>C116*B116</f>
        <v>0</v>
      </c>
    </row>
    <row r="117" spans="1:4" s="40" customFormat="1" ht="15.75" hidden="1" thickBot="1" x14ac:dyDescent="0.3">
      <c r="A117" s="61" t="s">
        <v>69</v>
      </c>
      <c r="B117" s="59"/>
      <c r="C117" s="59"/>
      <c r="D117" s="280">
        <f>D113+D114+D115+D116</f>
        <v>0</v>
      </c>
    </row>
    <row r="118" spans="1:4" s="40" customFormat="1" ht="15" hidden="1" x14ac:dyDescent="0.25"/>
    <row r="119" spans="1:4" s="40" customFormat="1" ht="15" hidden="1" x14ac:dyDescent="0.25"/>
    <row r="120" spans="1:4" s="40" customFormat="1" ht="15" hidden="1" x14ac:dyDescent="0.25"/>
    <row r="121" spans="1:4" s="40" customFormat="1" ht="15" hidden="1" x14ac:dyDescent="0.25"/>
    <row r="122" spans="1:4" s="40" customFormat="1" ht="15" x14ac:dyDescent="0.25"/>
    <row r="123" spans="1:4" s="40" customFormat="1" ht="15.75" customHeight="1" thickBot="1" x14ac:dyDescent="0.3">
      <c r="A123" s="362" t="s">
        <v>60</v>
      </c>
      <c r="B123" s="363"/>
      <c r="C123" s="363"/>
      <c r="D123" s="364"/>
    </row>
    <row r="124" spans="1:4" s="40" customFormat="1" ht="15" x14ac:dyDescent="0.25">
      <c r="A124" s="281" t="s">
        <v>61</v>
      </c>
      <c r="B124" s="282"/>
      <c r="C124" s="283">
        <v>2.4E-2</v>
      </c>
      <c r="D124" s="284">
        <f t="shared" ref="D124:D126" si="7">B124*C124</f>
        <v>0</v>
      </c>
    </row>
    <row r="125" spans="1:4" s="40" customFormat="1" ht="15" x14ac:dyDescent="0.25">
      <c r="A125" s="285" t="s">
        <v>62</v>
      </c>
      <c r="B125" s="286"/>
      <c r="C125" s="287">
        <v>7.4999999999999997E-3</v>
      </c>
      <c r="D125" s="288">
        <f t="shared" si="7"/>
        <v>0</v>
      </c>
    </row>
    <row r="126" spans="1:4" s="40" customFormat="1" ht="15" x14ac:dyDescent="0.25">
      <c r="A126" s="285" t="s">
        <v>181</v>
      </c>
      <c r="B126" s="286"/>
      <c r="C126" s="289">
        <v>-1.7000000000000001E-2</v>
      </c>
      <c r="D126" s="288">
        <f t="shared" si="7"/>
        <v>0</v>
      </c>
    </row>
    <row r="127" spans="1:4" s="40" customFormat="1" ht="15" x14ac:dyDescent="0.25">
      <c r="A127" s="285" t="s">
        <v>22</v>
      </c>
      <c r="B127" s="290"/>
      <c r="C127" s="291"/>
      <c r="D127" s="292"/>
    </row>
    <row r="128" spans="1:4" s="40" customFormat="1" ht="15.75" thickBot="1" x14ac:dyDescent="0.3">
      <c r="A128" s="293" t="s">
        <v>64</v>
      </c>
      <c r="B128" s="294"/>
      <c r="C128" s="295"/>
      <c r="D128" s="296">
        <f>SUM(D124:D127)</f>
        <v>0</v>
      </c>
    </row>
    <row r="129" spans="1:4" s="40" customFormat="1" ht="15" x14ac:dyDescent="0.25">
      <c r="A129" s="297"/>
      <c r="B129" s="298"/>
      <c r="C129" s="299"/>
      <c r="D129" s="300"/>
    </row>
    <row r="130" spans="1:4" s="40" customFormat="1" ht="15" x14ac:dyDescent="0.25">
      <c r="A130" s="297"/>
      <c r="B130" s="298"/>
      <c r="C130" s="299"/>
      <c r="D130" s="300"/>
    </row>
    <row r="131" spans="1:4" s="40" customFormat="1" ht="15.75" thickBot="1" x14ac:dyDescent="0.3">
      <c r="A131" s="301" t="s">
        <v>172</v>
      </c>
    </row>
    <row r="132" spans="1:4" s="40" customFormat="1" ht="15" x14ac:dyDescent="0.25">
      <c r="A132" s="302" t="s">
        <v>182</v>
      </c>
      <c r="B132" s="303"/>
      <c r="C132" s="94"/>
      <c r="D132" s="304"/>
    </row>
    <row r="133" spans="1:4" s="40" customFormat="1" ht="15" x14ac:dyDescent="0.25">
      <c r="A133" s="305" t="s">
        <v>183</v>
      </c>
      <c r="B133" s="306"/>
      <c r="C133" s="307">
        <v>0.06</v>
      </c>
      <c r="D133" s="308">
        <f>C133*B133</f>
        <v>0</v>
      </c>
    </row>
    <row r="134" spans="1:4" s="40" customFormat="1" ht="15" x14ac:dyDescent="0.25">
      <c r="A134" s="305" t="s">
        <v>184</v>
      </c>
      <c r="B134" s="306"/>
      <c r="C134" s="269">
        <v>1.7999999999999999E-2</v>
      </c>
      <c r="D134" s="308">
        <f>C134*B134</f>
        <v>0</v>
      </c>
    </row>
    <row r="135" spans="1:4" s="40" customFormat="1" ht="15.75" thickBot="1" x14ac:dyDescent="0.3">
      <c r="A135" s="309" t="s">
        <v>69</v>
      </c>
      <c r="B135" s="310"/>
      <c r="C135" s="311"/>
      <c r="D135" s="312">
        <f>SUM(D132:D134)</f>
        <v>0</v>
      </c>
    </row>
    <row r="136" spans="1:4" s="40" customFormat="1" ht="15" x14ac:dyDescent="0.25"/>
    <row r="137" spans="1:4" s="40" customFormat="1" ht="15.75" thickBot="1" x14ac:dyDescent="0.3"/>
    <row r="138" spans="1:4" s="40" customFormat="1" ht="15" x14ac:dyDescent="0.25">
      <c r="A138" s="313" t="s">
        <v>49</v>
      </c>
      <c r="B138" s="314" t="s">
        <v>42</v>
      </c>
      <c r="C138" s="314" t="s">
        <v>22</v>
      </c>
      <c r="D138" s="315" t="s">
        <v>130</v>
      </c>
    </row>
    <row r="139" spans="1:4" s="40" customFormat="1" ht="16.5" x14ac:dyDescent="0.25">
      <c r="A139" s="316" t="s">
        <v>185</v>
      </c>
      <c r="B139" s="47"/>
      <c r="C139" s="317"/>
      <c r="D139" s="318"/>
    </row>
    <row r="140" spans="1:4" s="40" customFormat="1" ht="16.5" x14ac:dyDescent="0.25">
      <c r="A140" s="316" t="s">
        <v>186</v>
      </c>
      <c r="B140" s="47"/>
      <c r="C140" s="317"/>
      <c r="D140" s="318"/>
    </row>
    <row r="141" spans="1:4" s="40" customFormat="1" ht="16.5" x14ac:dyDescent="0.25">
      <c r="A141" s="316" t="s">
        <v>187</v>
      </c>
      <c r="B141" s="47"/>
      <c r="C141" s="48">
        <v>3.0000000000000001E-3</v>
      </c>
      <c r="D141" s="319">
        <f t="shared" ref="D141:D146" si="8">C141*B141</f>
        <v>0</v>
      </c>
    </row>
    <row r="142" spans="1:4" s="40" customFormat="1" ht="16.5" x14ac:dyDescent="0.25">
      <c r="A142" s="316" t="s">
        <v>188</v>
      </c>
      <c r="B142" s="47"/>
      <c r="C142" s="48">
        <v>6.7999999999999996E-3</v>
      </c>
      <c r="D142" s="319">
        <f t="shared" si="8"/>
        <v>0</v>
      </c>
    </row>
    <row r="143" spans="1:4" s="40" customFormat="1" ht="16.5" x14ac:dyDescent="0.25">
      <c r="A143" s="316" t="s">
        <v>177</v>
      </c>
      <c r="B143" s="47"/>
      <c r="C143" s="48">
        <v>5.4999999999999997E-3</v>
      </c>
      <c r="D143" s="319">
        <f t="shared" si="8"/>
        <v>0</v>
      </c>
    </row>
    <row r="144" spans="1:4" s="40" customFormat="1" ht="16.5" x14ac:dyDescent="0.25">
      <c r="A144" s="316" t="s">
        <v>189</v>
      </c>
      <c r="B144" s="47"/>
      <c r="C144" s="320">
        <v>1.6000000000000001E-4</v>
      </c>
      <c r="D144" s="319">
        <f t="shared" si="8"/>
        <v>0</v>
      </c>
    </row>
    <row r="145" spans="1:8" s="40" customFormat="1" ht="16.5" x14ac:dyDescent="0.25">
      <c r="A145" s="316" t="s">
        <v>190</v>
      </c>
      <c r="B145" s="317"/>
      <c r="C145" s="317"/>
      <c r="D145" s="321">
        <f>SUM(D141:D144)</f>
        <v>0</v>
      </c>
    </row>
    <row r="146" spans="1:8" s="40" customFormat="1" ht="16.5" x14ac:dyDescent="0.25">
      <c r="A146" s="316" t="s">
        <v>179</v>
      </c>
      <c r="B146" s="47">
        <f>J19</f>
        <v>0</v>
      </c>
      <c r="C146" s="48">
        <v>1E-3</v>
      </c>
      <c r="D146" s="319">
        <f t="shared" si="8"/>
        <v>0</v>
      </c>
    </row>
    <row r="147" spans="1:8" s="40" customFormat="1" ht="16.5" x14ac:dyDescent="0.25">
      <c r="A147" s="316"/>
      <c r="B147" s="317"/>
      <c r="C147" s="317"/>
      <c r="D147" s="318"/>
    </row>
    <row r="148" spans="1:8" s="40" customFormat="1" ht="17.25" thickBot="1" x14ac:dyDescent="0.3">
      <c r="A148" s="322" t="s">
        <v>191</v>
      </c>
      <c r="B148" s="188"/>
      <c r="C148" s="188"/>
      <c r="D148" s="323">
        <f>SUM(D145:D146)</f>
        <v>0</v>
      </c>
    </row>
    <row r="149" spans="1:8" s="40" customFormat="1" ht="15" x14ac:dyDescent="0.25"/>
    <row r="150" spans="1:8" s="40" customFormat="1" ht="15" x14ac:dyDescent="0.25"/>
    <row r="151" spans="1:8" s="40" customFormat="1" ht="21.75" thickBot="1" x14ac:dyDescent="0.3">
      <c r="A151" s="351" t="s">
        <v>192</v>
      </c>
      <c r="B151" s="352"/>
      <c r="C151" s="352"/>
      <c r="D151" s="352"/>
      <c r="E151" s="352"/>
      <c r="F151" s="352"/>
      <c r="G151" s="352"/>
      <c r="H151" s="352"/>
    </row>
    <row r="152" spans="1:8" s="40" customFormat="1" ht="15.75" thickBot="1" x14ac:dyDescent="0.3">
      <c r="A152" s="324" t="s">
        <v>193</v>
      </c>
      <c r="B152" s="325">
        <v>0.31940000000000002</v>
      </c>
      <c r="C152" s="1"/>
      <c r="D152" s="1"/>
      <c r="E152" s="1"/>
      <c r="F152" s="1"/>
      <c r="G152" s="1"/>
      <c r="H152" s="1"/>
    </row>
    <row r="153" spans="1:8" s="40" customFormat="1" ht="15.75" thickBot="1" x14ac:dyDescent="0.3">
      <c r="A153" s="1"/>
      <c r="B153" s="1"/>
      <c r="C153" s="1"/>
      <c r="D153" s="1"/>
      <c r="E153" s="1"/>
      <c r="F153" s="1"/>
      <c r="G153" s="1"/>
      <c r="H153" s="1"/>
    </row>
    <row r="154" spans="1:8" s="40" customFormat="1" ht="45" x14ac:dyDescent="0.25">
      <c r="A154" s="6" t="s">
        <v>194</v>
      </c>
      <c r="B154" s="4" t="s">
        <v>81</v>
      </c>
      <c r="C154" s="4" t="s">
        <v>82</v>
      </c>
      <c r="D154" s="326" t="s">
        <v>195</v>
      </c>
      <c r="E154" s="327" t="s">
        <v>196</v>
      </c>
      <c r="F154" s="327" t="s">
        <v>197</v>
      </c>
      <c r="G154" s="327" t="s">
        <v>198</v>
      </c>
      <c r="H154" s="327" t="s">
        <v>199</v>
      </c>
    </row>
    <row r="155" spans="1:8" s="25" customFormat="1" ht="15" x14ac:dyDescent="0.25">
      <c r="A155" s="328" t="s">
        <v>200</v>
      </c>
      <c r="B155" s="329"/>
      <c r="C155" s="330">
        <f>B155</f>
        <v>0</v>
      </c>
      <c r="D155" s="331"/>
      <c r="E155" s="329">
        <f>+D155</f>
        <v>0</v>
      </c>
      <c r="F155" s="78" t="e">
        <f>ROUND(($B$152/0.6)*((1.6*E155/C155)-1),4)</f>
        <v>#DIV/0!</v>
      </c>
      <c r="G155" s="330" t="e">
        <f>IF(F155&gt;0,F155*C155,0)</f>
        <v>#DIV/0!</v>
      </c>
      <c r="H155" s="332" t="e">
        <f>G155</f>
        <v>#DIV/0!</v>
      </c>
    </row>
    <row r="156" spans="1:8" s="25" customFormat="1" ht="15" x14ac:dyDescent="0.25">
      <c r="D156" s="333"/>
    </row>
    <row r="157" spans="1:8" s="25" customFormat="1" ht="15" x14ac:dyDescent="0.25"/>
    <row r="158" spans="1:8" s="25" customFormat="1" ht="15" x14ac:dyDescent="0.25"/>
    <row r="159" spans="1:8" s="25" customFormat="1" ht="15" x14ac:dyDescent="0.25"/>
    <row r="160" spans="1:8" s="25" customFormat="1" ht="15" x14ac:dyDescent="0.25"/>
    <row r="161" s="25" customFormat="1" ht="15" x14ac:dyDescent="0.25"/>
    <row r="162" s="25" customFormat="1" ht="15" x14ac:dyDescent="0.25"/>
    <row r="163" s="25" customFormat="1" ht="15" x14ac:dyDescent="0.25"/>
    <row r="164" s="25" customFormat="1" ht="15" x14ac:dyDescent="0.25"/>
    <row r="165" s="25" customFormat="1" ht="15" x14ac:dyDescent="0.25"/>
    <row r="166" s="25" customFormat="1" ht="15" x14ac:dyDescent="0.25"/>
    <row r="167" s="25" customFormat="1" ht="15" x14ac:dyDescent="0.25"/>
    <row r="168" s="25" customFormat="1" ht="15" x14ac:dyDescent="0.25"/>
    <row r="169" s="25" customFormat="1" ht="15" x14ac:dyDescent="0.25"/>
    <row r="170" s="25" customFormat="1" ht="15" x14ac:dyDescent="0.25"/>
    <row r="171" s="25" customFormat="1" ht="15" x14ac:dyDescent="0.25"/>
    <row r="172" s="25" customFormat="1" ht="15" x14ac:dyDescent="0.25"/>
    <row r="173" s="25" customFormat="1" ht="15" x14ac:dyDescent="0.25"/>
    <row r="174" s="25" customFormat="1" ht="15" x14ac:dyDescent="0.25"/>
    <row r="175" s="25" customFormat="1" ht="15" x14ac:dyDescent="0.25"/>
    <row r="176" s="25" customFormat="1" ht="15" x14ac:dyDescent="0.25"/>
    <row r="177" s="25" customFormat="1" ht="15" x14ac:dyDescent="0.25"/>
    <row r="178" s="25" customFormat="1" ht="15" x14ac:dyDescent="0.25"/>
    <row r="179" s="25" customFormat="1" ht="15" x14ac:dyDescent="0.25"/>
    <row r="180" s="25" customFormat="1" ht="15" x14ac:dyDescent="0.25"/>
    <row r="181" s="25" customFormat="1" ht="15" x14ac:dyDescent="0.25"/>
    <row r="182" s="25" customFormat="1" ht="15" x14ac:dyDescent="0.25"/>
    <row r="183" s="25" customFormat="1" ht="15" x14ac:dyDescent="0.25"/>
    <row r="184" s="25" customFormat="1" ht="15" x14ac:dyDescent="0.25"/>
    <row r="185" s="25" customFormat="1" ht="15" x14ac:dyDescent="0.25"/>
    <row r="186" s="25" customFormat="1" ht="15" x14ac:dyDescent="0.25"/>
    <row r="187" s="25" customFormat="1" ht="15" x14ac:dyDescent="0.25"/>
    <row r="188" s="25" customFormat="1" ht="15" x14ac:dyDescent="0.25"/>
    <row r="189" s="25" customFormat="1" ht="15" x14ac:dyDescent="0.25"/>
    <row r="190" s="25" customFormat="1" ht="15" x14ac:dyDescent="0.25"/>
  </sheetData>
  <mergeCells count="7">
    <mergeCell ref="A151:H151"/>
    <mergeCell ref="B19:C19"/>
    <mergeCell ref="A89:B89"/>
    <mergeCell ref="C90:C97"/>
    <mergeCell ref="A104:D104"/>
    <mergeCell ref="A112:D112"/>
    <mergeCell ref="A123:D1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ENONCE A LIRE (2)</vt:lpstr>
      <vt:lpstr>SALARIES (2)</vt:lpstr>
      <vt:lpstr>CONDITIONS PARTICULIERES (2)</vt:lpstr>
      <vt:lpstr>SALAIRES (2)</vt:lpstr>
      <vt:lpstr>CALENDRIER DU MOIS DE MAI (2)</vt:lpstr>
      <vt:lpstr>MAQUETTE DE BULLETIN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alain henry</cp:lastModifiedBy>
  <dcterms:created xsi:type="dcterms:W3CDTF">2019-05-13T15:16:04Z</dcterms:created>
  <dcterms:modified xsi:type="dcterms:W3CDTF">2024-06-22T08:56:14Z</dcterms:modified>
</cp:coreProperties>
</file>