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PA FRAGNES\DEVOIR 2\"/>
    </mc:Choice>
  </mc:AlternateContent>
  <xr:revisionPtr revIDLastSave="0" documentId="8_{FC126FE1-DCD5-406D-8EFD-C22055CB8505}" xr6:coauthVersionLast="33" xr6:coauthVersionMax="33" xr10:uidLastSave="{00000000-0000-0000-0000-000000000000}"/>
  <bookViews>
    <workbookView xWindow="600" yWindow="210" windowWidth="16515" windowHeight="5895" firstSheet="1" activeTab="3" xr2:uid="{00000000-000D-0000-FFFF-FFFF00000000}"/>
  </bookViews>
  <sheets>
    <sheet name="v 12 Grille de cotisations" sheetId="1" state="hidden" r:id="rId1"/>
    <sheet name=" bulletin dirigeant" sheetId="15" r:id="rId2"/>
    <sheet name=" bulletin non cadre " sheetId="16" r:id="rId3"/>
    <sheet name=" bulletin cadre" sheetId="9" r:id="rId4"/>
    <sheet name="Feuil2" sheetId="12" state="hidden" r:id="rId5"/>
  </sheets>
  <definedNames>
    <definedName name="_Toc377572300" localSheetId="0">'v 12 Grille de cotisations'!#REF!</definedName>
    <definedName name="_Toc409093540" localSheetId="3">' bulletin cadre'!$A$1</definedName>
    <definedName name="_Toc409093540" localSheetId="1">' bulletin dirigeant'!$A$1</definedName>
    <definedName name="_Toc409093540" localSheetId="2">' bulletin non cadre '!$A$1</definedName>
  </definedNames>
  <calcPr calcId="179017"/>
</workbook>
</file>

<file path=xl/calcChain.xml><?xml version="1.0" encoding="utf-8"?>
<calcChain xmlns="http://schemas.openxmlformats.org/spreadsheetml/2006/main">
  <c r="B32" i="15" l="1"/>
  <c r="B27" i="15"/>
  <c r="F22" i="15"/>
  <c r="F21" i="15"/>
  <c r="D21" i="15"/>
  <c r="F35" i="16"/>
  <c r="D27" i="16"/>
  <c r="F27" i="16"/>
  <c r="B27" i="16"/>
  <c r="B26" i="16"/>
  <c r="B25" i="16"/>
  <c r="F11" i="16"/>
  <c r="B16" i="9"/>
  <c r="D9" i="9"/>
  <c r="B7" i="9"/>
  <c r="F34" i="9" l="1"/>
  <c r="D34" i="9"/>
  <c r="B46" i="9" l="1"/>
  <c r="F46" i="9" s="1"/>
  <c r="B45" i="9"/>
  <c r="F45" i="9" s="1"/>
  <c r="B38" i="16" l="1"/>
  <c r="B7" i="16"/>
  <c r="B14" i="15"/>
  <c r="F14" i="15"/>
  <c r="B15" i="9"/>
  <c r="F15" i="9" s="1"/>
  <c r="B10" i="16"/>
  <c r="B10" i="15"/>
  <c r="B10" i="9"/>
  <c r="B12" i="16" l="1"/>
  <c r="F12" i="16" s="1"/>
  <c r="B18" i="16"/>
  <c r="F18" i="16" s="1"/>
  <c r="B17" i="16"/>
  <c r="D17" i="16" s="1"/>
  <c r="B16" i="16"/>
  <c r="D16" i="16" s="1"/>
  <c r="B15" i="16"/>
  <c r="D15" i="16" s="1"/>
  <c r="B13" i="16"/>
  <c r="E7" i="16"/>
  <c r="F7" i="16" s="1"/>
  <c r="C7" i="16"/>
  <c r="D7" i="16" s="1"/>
  <c r="B6" i="16"/>
  <c r="D26" i="16" l="1"/>
  <c r="B44" i="16"/>
  <c r="F44" i="16" s="1"/>
  <c r="F26" i="16"/>
  <c r="B8" i="16"/>
  <c r="F6" i="16"/>
  <c r="F13" i="16"/>
  <c r="B26" i="15"/>
  <c r="B25" i="15" s="1"/>
  <c r="B17" i="15"/>
  <c r="D17" i="15" s="1"/>
  <c r="B16" i="15"/>
  <c r="D16" i="15" s="1"/>
  <c r="B15" i="15"/>
  <c r="D15" i="15" s="1"/>
  <c r="B13" i="15"/>
  <c r="F13" i="15" s="1"/>
  <c r="B12" i="15"/>
  <c r="F12" i="15" s="1"/>
  <c r="E7" i="15"/>
  <c r="F7" i="15" s="1"/>
  <c r="C7" i="15"/>
  <c r="D7" i="15" s="1"/>
  <c r="B6" i="15"/>
  <c r="B8" i="15" s="1"/>
  <c r="B43" i="16" l="1"/>
  <c r="F43" i="16" s="1"/>
  <c r="D25" i="16"/>
  <c r="F25" i="16"/>
  <c r="B33" i="15"/>
  <c r="D27" i="15" s="1"/>
  <c r="F8" i="16"/>
  <c r="D8" i="16"/>
  <c r="F6" i="15"/>
  <c r="F8" i="15"/>
  <c r="D8" i="15"/>
  <c r="F25" i="15"/>
  <c r="D25" i="15"/>
  <c r="D26" i="15"/>
  <c r="F26" i="15"/>
  <c r="F10" i="16" l="1"/>
  <c r="F38" i="16"/>
  <c r="D38" i="16"/>
  <c r="D32" i="15"/>
  <c r="F27" i="15"/>
  <c r="B34" i="15"/>
  <c r="F33" i="15"/>
  <c r="D33" i="15"/>
  <c r="B39" i="16" l="1"/>
  <c r="B40" i="16" s="1"/>
  <c r="F45" i="16"/>
  <c r="F10" i="15"/>
  <c r="B11" i="15"/>
  <c r="F11" i="15" s="1"/>
  <c r="D39" i="16"/>
  <c r="F32" i="15"/>
  <c r="D34" i="15"/>
  <c r="B38" i="15"/>
  <c r="F34" i="15"/>
  <c r="B41" i="16" l="1"/>
  <c r="D41" i="16" s="1"/>
  <c r="D40" i="16"/>
  <c r="F38" i="15"/>
  <c r="D38" i="15"/>
  <c r="D45" i="16" l="1"/>
  <c r="B39" i="15"/>
  <c r="F43" i="15"/>
  <c r="D39" i="15" l="1"/>
  <c r="B40" i="15"/>
  <c r="D40" i="15" l="1"/>
  <c r="B41" i="15"/>
  <c r="D41" i="15" s="1"/>
  <c r="D43" i="15" l="1"/>
  <c r="D44" i="15" l="1"/>
  <c r="B27" i="9"/>
  <c r="B23" i="9"/>
  <c r="F23" i="9" s="1"/>
  <c r="B22" i="9"/>
  <c r="B36" i="9" s="1"/>
  <c r="B19" i="9"/>
  <c r="F19" i="9" s="1"/>
  <c r="B18" i="9"/>
  <c r="D18" i="9" s="1"/>
  <c r="B17" i="9"/>
  <c r="D17" i="9" s="1"/>
  <c r="D16" i="9"/>
  <c r="B13" i="9"/>
  <c r="F13" i="9" s="1"/>
  <c r="B12" i="9"/>
  <c r="F12" i="9" s="1"/>
  <c r="E7" i="9"/>
  <c r="F7" i="9" s="1"/>
  <c r="C7" i="9"/>
  <c r="D7" i="9" s="1"/>
  <c r="B6" i="9"/>
  <c r="F27" i="9" l="1"/>
  <c r="D22" i="9"/>
  <c r="B26" i="9"/>
  <c r="D27" i="9"/>
  <c r="F6" i="9"/>
  <c r="D36" i="9"/>
  <c r="F36" i="9"/>
  <c r="B40" i="9"/>
  <c r="F22" i="9"/>
  <c r="B8" i="9"/>
  <c r="F28" i="9" l="1"/>
  <c r="D28" i="9"/>
  <c r="F26" i="9"/>
  <c r="D26" i="9"/>
  <c r="F40" i="9"/>
  <c r="D40" i="9"/>
  <c r="D8" i="9"/>
  <c r="F8" i="9"/>
  <c r="B41" i="9" l="1"/>
  <c r="F10" i="9"/>
  <c r="D33" i="9"/>
  <c r="F33" i="9"/>
  <c r="F35" i="9"/>
  <c r="D35" i="9"/>
  <c r="D41" i="9"/>
  <c r="F48" i="9" l="1"/>
  <c r="B42" i="9"/>
  <c r="B43" i="9" s="1"/>
  <c r="D43" i="9" s="1"/>
  <c r="D42" i="9" l="1"/>
  <c r="D48" i="9" s="1"/>
  <c r="D49" i="9" l="1"/>
</calcChain>
</file>

<file path=xl/sharedStrings.xml><?xml version="1.0" encoding="utf-8"?>
<sst xmlns="http://schemas.openxmlformats.org/spreadsheetml/2006/main" count="203" uniqueCount="114">
  <si>
    <t>BRUT</t>
  </si>
  <si>
    <t>TA</t>
  </si>
  <si>
    <t>Versement transport si effectif &gt; 9 salariés</t>
  </si>
  <si>
    <t xml:space="preserve">variable </t>
  </si>
  <si>
    <t>3.45%</t>
  </si>
  <si>
    <t>Contribution de solidarité autonomie</t>
  </si>
  <si>
    <t>Cotisation de financement des organisations syndicales</t>
  </si>
  <si>
    <t>0.016%</t>
  </si>
  <si>
    <t>Accident du travail</t>
  </si>
  <si>
    <t>Variable</t>
  </si>
  <si>
    <t>C.S.G. non déductible</t>
  </si>
  <si>
    <t>C.S.G. déductible</t>
  </si>
  <si>
    <t>cotisations patronales de prévoyance.</t>
  </si>
  <si>
    <t>CRDS non déductible</t>
  </si>
  <si>
    <t>RETRAITE COMPLEMENTAIRE</t>
  </si>
  <si>
    <t>TB et TC</t>
  </si>
  <si>
    <t>TA et TB</t>
  </si>
  <si>
    <t>TABC</t>
  </si>
  <si>
    <t>PREVOYANCE</t>
  </si>
  <si>
    <t>Prévoyance décès minimum</t>
  </si>
  <si>
    <t>Salaire brut</t>
  </si>
  <si>
    <t>Retenues sal</t>
  </si>
  <si>
    <t>AGFF TA</t>
  </si>
  <si>
    <t>Bases</t>
  </si>
  <si>
    <t>Cot patron.</t>
  </si>
  <si>
    <t>PÔLE EMPLOI</t>
  </si>
  <si>
    <t>Total de cotisations</t>
  </si>
  <si>
    <t>TAUX</t>
  </si>
  <si>
    <t>SALARIAL</t>
  </si>
  <si>
    <t>PATRONAL</t>
  </si>
  <si>
    <t>FNAL Fonds national d’aide au logement  en cas d’effectif inférieur à 20</t>
  </si>
  <si>
    <t>FNAL Fonds national d’aide au logement  en cas d’effectif supérieur ou égal à 20</t>
  </si>
  <si>
    <t>Assurance Maladie</t>
  </si>
  <si>
    <t>Assurance vieillesse</t>
  </si>
  <si>
    <t>Cotisations assises sur le salaire brut</t>
  </si>
  <si>
    <t>Cotisations assises sur le salaire plafonné</t>
  </si>
  <si>
    <t>Assurance vieillesse TA</t>
  </si>
  <si>
    <t>Total des cotisations</t>
  </si>
  <si>
    <t>RETRAITE COMPLEMENTAIRE NON-CADRES</t>
  </si>
  <si>
    <t>Cotisations assises sur la Tranche 2</t>
  </si>
  <si>
    <t>RETRAITE COMPLEMENTAIRE CADRES</t>
  </si>
  <si>
    <t>T1</t>
  </si>
  <si>
    <t>Cotisations assises sur la Tranche B et C</t>
  </si>
  <si>
    <t>Net à payer</t>
  </si>
  <si>
    <t>Salarial</t>
  </si>
  <si>
    <t>Patronal</t>
  </si>
  <si>
    <t>Les cotisations sur salaires applicables en 2016</t>
  </si>
  <si>
    <t>Forfait social sur prévoyances en cas d'effectif égal ou supérieur à 11 salariés</t>
  </si>
  <si>
    <t>BRUT dans la limite de 12 872 euros</t>
  </si>
  <si>
    <t>De 3 218 à 9 654 €</t>
  </si>
  <si>
    <t>URSSAF  (Unions de recouvrement des cotisations de sécurité sociale et d' allocations familiales)</t>
  </si>
  <si>
    <t>AGFF TA (Association pour la Gestion du Fond de Financement)</t>
  </si>
  <si>
    <t>C.S.G. (Contribution sociale généralisée)</t>
  </si>
  <si>
    <t>C.S.G. déductible (Contribution sociale généralisée)</t>
  </si>
  <si>
    <t>CRDS non déductible ( Contribution pour le rembousement de la dette sociale)</t>
  </si>
  <si>
    <t>Allocations familiales sur salaires &lt; 1.6 SMIC (3,5 SMIC à compter d'avril 2016)</t>
  </si>
  <si>
    <t>Allocations familiales sur salaires &gt;= 1.6 (3,5 à compter d'avril) SMIC soit 3.45%+1.8%</t>
  </si>
  <si>
    <t>Chômage et AGS (Assurance garantie des salaires)</t>
  </si>
  <si>
    <t>Non-cadres Retraite complémentaire</t>
  </si>
  <si>
    <t>Retraite complémentaire</t>
  </si>
  <si>
    <t>APEC (Association pour l'emploi des cadres)</t>
  </si>
  <si>
    <t>CET (Contribution exceptionnelle temporaire)</t>
  </si>
  <si>
    <t>98.25% des salaires bruts et totalité cotisations patronales de prévoyance.</t>
  </si>
  <si>
    <t>Retraite cadres AGIRC (Association générale des institutions de retraite des cadres)</t>
  </si>
  <si>
    <t>Mutuelle</t>
  </si>
  <si>
    <t>CRDS sur mutuelle</t>
  </si>
  <si>
    <t>Bulletin d’un salarié  cadre</t>
  </si>
  <si>
    <t>RETRAITE COMPLEMENTAIRE CADRES et DIVERS</t>
  </si>
  <si>
    <t>AGFF T2 (De 1 à  3 plafonds)</t>
  </si>
  <si>
    <t>Assiettes</t>
  </si>
  <si>
    <t>ASSIETTES DE CALCULS</t>
  </si>
  <si>
    <t>CSG non-déductible sur mutuelle</t>
  </si>
  <si>
    <t>Prévoyance décés invalidité</t>
  </si>
  <si>
    <t>Retenues
salariales</t>
  </si>
  <si>
    <t>Cotisations
patronales</t>
  </si>
  <si>
    <t>TB</t>
  </si>
  <si>
    <t>TAB</t>
  </si>
  <si>
    <t>Retraite complémentaire AGIRC</t>
  </si>
  <si>
    <t>Contribution exceptionnelle temporaire</t>
  </si>
  <si>
    <t>APEC</t>
  </si>
  <si>
    <t xml:space="preserve">CSG déductible sur mutuelle </t>
  </si>
  <si>
    <t>Bulletin d’un mandataire</t>
  </si>
  <si>
    <t>Bulletin d’un salarié  non cadre</t>
  </si>
  <si>
    <t>Allègement FILLON</t>
  </si>
  <si>
    <t xml:space="preserve">Maladie </t>
  </si>
  <si>
    <t>Vieillesse</t>
  </si>
  <si>
    <t xml:space="preserve">Vieillesse </t>
  </si>
  <si>
    <t xml:space="preserve">Versement transport </t>
  </si>
  <si>
    <t xml:space="preserve">Allocations familiales </t>
  </si>
  <si>
    <t xml:space="preserve">Complément Allocations familiales </t>
  </si>
  <si>
    <t>Allocations logement FNAL</t>
  </si>
  <si>
    <t xml:space="preserve">Contribution de solidarité autonomie </t>
  </si>
  <si>
    <t xml:space="preserve">Financement des organisat syndicales </t>
  </si>
  <si>
    <t xml:space="preserve">Chômage </t>
  </si>
  <si>
    <t xml:space="preserve">AGS </t>
  </si>
  <si>
    <t xml:space="preserve">Retraite </t>
  </si>
  <si>
    <t>AGFF</t>
  </si>
  <si>
    <t xml:space="preserve">AGFF </t>
  </si>
  <si>
    <t xml:space="preserve">Retraite complémentaire </t>
  </si>
  <si>
    <t xml:space="preserve">Contribution exceptionnelle temporaire </t>
  </si>
  <si>
    <t xml:space="preserve">Autres prévoyance </t>
  </si>
  <si>
    <t>Allocations familiales</t>
  </si>
  <si>
    <t xml:space="preserve">Allocations logement FNAL </t>
  </si>
  <si>
    <t xml:space="preserve">Accident du travail </t>
  </si>
  <si>
    <t>Retraite</t>
  </si>
  <si>
    <t xml:space="preserve">Net à payer </t>
  </si>
  <si>
    <t xml:space="preserve">APEC </t>
  </si>
  <si>
    <t>NET IMPOSABLE</t>
  </si>
  <si>
    <t>GMP</t>
  </si>
  <si>
    <t>Forfait social</t>
  </si>
  <si>
    <t xml:space="preserve">Autre prévoyance </t>
  </si>
  <si>
    <t>Taxe apprentissage</t>
  </si>
  <si>
    <t>Formation continue</t>
  </si>
  <si>
    <t>Contribution au dialogue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</si>
</sst>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FF0000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4"/>
      <color rgb="FFFF0000"/>
      <name val="Verdana"/>
      <family val="2"/>
    </font>
    <font>
      <b/>
      <sz val="18"/>
      <name val="Verdana"/>
      <family val="2"/>
    </font>
    <font>
      <b/>
      <sz val="9"/>
      <color rgb="FFFF0000"/>
      <name val="Verdana"/>
      <family val="2"/>
    </font>
    <font>
      <b/>
      <sz val="13"/>
      <color rgb="FFFF0000"/>
      <name val="Verdana"/>
      <family val="2"/>
    </font>
    <font>
      <b/>
      <sz val="13"/>
      <color theme="1"/>
      <name val="Calibri"/>
      <family val="2"/>
      <scheme val="minor"/>
    </font>
    <font>
      <sz val="10"/>
      <name val="Verdana"/>
      <family val="2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9" fillId="0" borderId="0" xfId="0" applyFont="1"/>
    <xf numFmtId="0" fontId="7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10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0" fontId="14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0" fontId="14" fillId="0" borderId="6" xfId="0" applyNumberFormat="1" applyFont="1" applyFill="1" applyBorder="1" applyAlignment="1">
      <alignment horizontal="center" vertical="center"/>
    </xf>
    <xf numFmtId="10" fontId="14" fillId="2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8" fontId="7" fillId="0" borderId="0" xfId="0" applyNumberFormat="1" applyFont="1" applyAlignment="1">
      <alignment horizontal="justify" vertical="center"/>
    </xf>
    <xf numFmtId="8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8" fontId="10" fillId="0" borderId="11" xfId="0" applyNumberFormat="1" applyFont="1" applyFill="1" applyBorder="1" applyAlignment="1">
      <alignment horizontal="right" vertical="center"/>
    </xf>
    <xf numFmtId="0" fontId="9" fillId="0" borderId="11" xfId="0" applyFont="1" applyFill="1" applyBorder="1"/>
    <xf numFmtId="0" fontId="8" fillId="0" borderId="12" xfId="0" applyFont="1" applyFill="1" applyBorder="1" applyAlignment="1">
      <alignment horizontal="left" vertical="center"/>
    </xf>
    <xf numFmtId="8" fontId="8" fillId="0" borderId="12" xfId="0" applyNumberFormat="1" applyFont="1" applyFill="1" applyBorder="1" applyAlignment="1">
      <alignment horizontal="right" vertical="center"/>
    </xf>
    <xf numFmtId="10" fontId="8" fillId="0" borderId="12" xfId="0" applyNumberFormat="1" applyFont="1" applyFill="1" applyBorder="1" applyAlignment="1">
      <alignment horizontal="center" vertical="center"/>
    </xf>
    <xf numFmtId="10" fontId="8" fillId="3" borderId="12" xfId="0" applyNumberFormat="1" applyFont="1" applyFill="1" applyBorder="1" applyAlignment="1">
      <alignment horizontal="center" vertical="center"/>
    </xf>
    <xf numFmtId="8" fontId="11" fillId="3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10" fontId="8" fillId="3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right" vertical="center"/>
    </xf>
    <xf numFmtId="10" fontId="10" fillId="0" borderId="12" xfId="0" applyNumberFormat="1" applyFont="1" applyFill="1" applyBorder="1" applyAlignment="1">
      <alignment horizontal="center" vertical="center"/>
    </xf>
    <xf numFmtId="164" fontId="8" fillId="3" borderId="12" xfId="4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8" fontId="3" fillId="0" borderId="12" xfId="0" applyNumberFormat="1" applyFont="1" applyFill="1" applyBorder="1" applyAlignment="1">
      <alignment horizontal="right" vertical="center"/>
    </xf>
    <xf numFmtId="10" fontId="3" fillId="0" borderId="12" xfId="0" applyNumberFormat="1" applyFont="1" applyFill="1" applyBorder="1" applyAlignment="1">
      <alignment horizontal="center" vertical="center"/>
    </xf>
    <xf numFmtId="164" fontId="3" fillId="3" borderId="12" xfId="4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8" fontId="21" fillId="0" borderId="12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center" vertical="center"/>
    </xf>
    <xf numFmtId="10" fontId="21" fillId="3" borderId="12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right" vertical="center"/>
    </xf>
    <xf numFmtId="44" fontId="8" fillId="0" borderId="12" xfId="1" applyFont="1" applyFill="1" applyBorder="1" applyAlignment="1">
      <alignment horizontal="right" vertical="center"/>
    </xf>
    <xf numFmtId="10" fontId="8" fillId="3" borderId="12" xfId="0" applyNumberFormat="1" applyFont="1" applyFill="1" applyBorder="1" applyAlignment="1">
      <alignment horizontal="right" vertical="center"/>
    </xf>
    <xf numFmtId="44" fontId="8" fillId="3" borderId="12" xfId="1" applyFont="1" applyFill="1" applyBorder="1" applyAlignment="1">
      <alignment horizontal="right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right" vertical="center"/>
    </xf>
    <xf numFmtId="10" fontId="8" fillId="3" borderId="12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8" fontId="10" fillId="0" borderId="12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44" fontId="8" fillId="0" borderId="12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10" fontId="8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 wrapText="1"/>
    </xf>
    <xf numFmtId="10" fontId="8" fillId="0" borderId="19" xfId="0" applyNumberFormat="1" applyFont="1" applyFill="1" applyBorder="1" applyAlignment="1">
      <alignment horizontal="right" vertical="center"/>
    </xf>
    <xf numFmtId="164" fontId="8" fillId="0" borderId="19" xfId="0" applyNumberFormat="1" applyFont="1" applyFill="1" applyBorder="1" applyAlignment="1">
      <alignment horizontal="right" vertical="center"/>
    </xf>
    <xf numFmtId="10" fontId="8" fillId="0" borderId="22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44" fontId="11" fillId="3" borderId="12" xfId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8" fontId="25" fillId="0" borderId="0" xfId="0" applyNumberFormat="1" applyFont="1" applyAlignment="1">
      <alignment horizontal="center"/>
    </xf>
    <xf numFmtId="8" fontId="8" fillId="3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/>
    </xf>
    <xf numFmtId="44" fontId="21" fillId="3" borderId="12" xfId="1" applyFont="1" applyFill="1" applyBorder="1" applyAlignment="1">
      <alignment horizontal="center" vertical="center"/>
    </xf>
    <xf numFmtId="8" fontId="26" fillId="0" borderId="0" xfId="0" applyNumberFormat="1" applyFont="1" applyAlignment="1">
      <alignment horizontal="center"/>
    </xf>
    <xf numFmtId="8" fontId="8" fillId="0" borderId="12" xfId="1" applyNumberFormat="1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8" fontId="27" fillId="3" borderId="12" xfId="0" applyNumberFormat="1" applyFont="1" applyFill="1" applyBorder="1" applyAlignment="1">
      <alignment horizontal="right" vertical="center"/>
    </xf>
    <xf numFmtId="0" fontId="27" fillId="3" borderId="12" xfId="0" applyFont="1" applyFill="1" applyBorder="1" applyAlignment="1">
      <alignment horizontal="right" vertical="center"/>
    </xf>
    <xf numFmtId="44" fontId="27" fillId="3" borderId="12" xfId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justify" vertical="center"/>
    </xf>
    <xf numFmtId="0" fontId="14" fillId="0" borderId="3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/>
    <xf numFmtId="0" fontId="0" fillId="0" borderId="0" xfId="0" applyAlignment="1"/>
    <xf numFmtId="0" fontId="8" fillId="0" borderId="12" xfId="0" applyFont="1" applyFill="1" applyBorder="1" applyAlignment="1">
      <alignment horizontal="justify" vertical="center"/>
    </xf>
    <xf numFmtId="0" fontId="10" fillId="0" borderId="12" xfId="0" applyFont="1" applyFill="1" applyBorder="1" applyAlignment="1">
      <alignment horizontal="center" vertical="center"/>
    </xf>
  </cellXfs>
  <cellStyles count="6">
    <cellStyle name="Euro" xfId="2" xr:uid="{00000000-0005-0000-0000-000000000000}"/>
    <cellStyle name="Milliers 2" xfId="5" xr:uid="{00000000-0005-0000-0000-000001000000}"/>
    <cellStyle name="Monétaire" xfId="1" builtinId="4"/>
    <cellStyle name="Monétaire 2" xfId="3" xr:uid="{00000000-0005-0000-0000-000003000000}"/>
    <cellStyle name="Normal" xfId="0" builtinId="0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opLeftCell="A7" zoomScale="125" zoomScaleNormal="125" workbookViewId="0">
      <selection activeCell="E10" sqref="E10"/>
    </sheetView>
  </sheetViews>
  <sheetFormatPr baseColWidth="10" defaultRowHeight="14.25" x14ac:dyDescent="0.25"/>
  <cols>
    <col min="1" max="1" width="74" style="6" customWidth="1"/>
    <col min="2" max="2" width="32.5703125" style="6" bestFit="1" customWidth="1"/>
    <col min="3" max="3" width="18.5703125" style="6" customWidth="1"/>
    <col min="4" max="4" width="16.5703125" style="6" customWidth="1"/>
    <col min="5" max="5" width="25.7109375" style="6" customWidth="1"/>
    <col min="6" max="6" width="13.7109375" style="6" customWidth="1"/>
    <col min="7" max="7" width="12.42578125" style="6" customWidth="1"/>
    <col min="8" max="8" width="13.28515625" style="6" customWidth="1"/>
    <col min="9" max="12" width="11.42578125" style="6"/>
    <col min="13" max="13" width="61.5703125" style="6" customWidth="1"/>
    <col min="14" max="15" width="11.42578125" style="6"/>
    <col min="16" max="16" width="11.85546875" style="6" bestFit="1" customWidth="1"/>
    <col min="17" max="17" width="11.42578125" style="6"/>
    <col min="18" max="18" width="13.28515625" style="6" bestFit="1" customWidth="1"/>
    <col min="19" max="16384" width="11.42578125" style="6"/>
  </cols>
  <sheetData>
    <row r="1" spans="1:5" ht="22.5" x14ac:dyDescent="0.25">
      <c r="A1" s="41" t="s">
        <v>46</v>
      </c>
      <c r="B1" s="8"/>
      <c r="C1" s="8"/>
      <c r="D1" s="8"/>
      <c r="E1" s="7"/>
    </row>
    <row r="3" spans="1:5" ht="15" thickBot="1" x14ac:dyDescent="0.3"/>
    <row r="4" spans="1:5" x14ac:dyDescent="0.25">
      <c r="A4" s="113"/>
      <c r="B4" s="115" t="s">
        <v>70</v>
      </c>
      <c r="C4" s="9" t="s">
        <v>27</v>
      </c>
      <c r="D4" s="28" t="s">
        <v>27</v>
      </c>
    </row>
    <row r="5" spans="1:5" ht="15" thickBot="1" x14ac:dyDescent="0.3">
      <c r="A5" s="114"/>
      <c r="B5" s="116"/>
      <c r="C5" s="10" t="s">
        <v>28</v>
      </c>
      <c r="D5" s="29" t="s">
        <v>29</v>
      </c>
    </row>
    <row r="6" spans="1:5" ht="18.75" customHeight="1" thickBot="1" x14ac:dyDescent="0.3">
      <c r="A6" s="117" t="s">
        <v>50</v>
      </c>
      <c r="B6" s="118"/>
      <c r="C6" s="118"/>
      <c r="D6" s="119"/>
    </row>
    <row r="7" spans="1:5" ht="18.75" customHeight="1" thickBot="1" x14ac:dyDescent="0.3">
      <c r="A7" s="13"/>
      <c r="B7" s="12"/>
      <c r="C7" s="12"/>
      <c r="D7" s="30"/>
    </row>
    <row r="8" spans="1:5" ht="18.75" customHeight="1" thickBot="1" x14ac:dyDescent="0.3">
      <c r="A8" s="14" t="s">
        <v>34</v>
      </c>
      <c r="B8" s="12"/>
      <c r="C8" s="12"/>
      <c r="D8" s="30"/>
    </row>
    <row r="9" spans="1:5" ht="18.75" customHeight="1" thickBot="1" x14ac:dyDescent="0.3">
      <c r="A9" s="15" t="s">
        <v>32</v>
      </c>
      <c r="B9" s="12" t="s">
        <v>0</v>
      </c>
      <c r="C9" s="16">
        <v>7.4999999999999997E-3</v>
      </c>
      <c r="D9" s="31">
        <v>0.12839999999999999</v>
      </c>
    </row>
    <row r="10" spans="1:5" ht="18.75" customHeight="1" thickBot="1" x14ac:dyDescent="0.3">
      <c r="A10" s="15" t="s">
        <v>33</v>
      </c>
      <c r="B10" s="12" t="s">
        <v>0</v>
      </c>
      <c r="C10" s="16">
        <v>3.5000000000000001E-3</v>
      </c>
      <c r="D10" s="31">
        <v>1.8499999999999999E-2</v>
      </c>
    </row>
    <row r="11" spans="1:5" ht="18.75" customHeight="1" thickBot="1" x14ac:dyDescent="0.3">
      <c r="A11" s="15" t="s">
        <v>2</v>
      </c>
      <c r="B11" s="12" t="s">
        <v>0</v>
      </c>
      <c r="C11" s="12"/>
      <c r="D11" s="32" t="s">
        <v>3</v>
      </c>
    </row>
    <row r="12" spans="1:5" ht="18.75" customHeight="1" thickBot="1" x14ac:dyDescent="0.3">
      <c r="A12" s="15" t="s">
        <v>56</v>
      </c>
      <c r="B12" s="12" t="s">
        <v>0</v>
      </c>
      <c r="C12" s="12"/>
      <c r="D12" s="31">
        <v>5.2499999999999998E-2</v>
      </c>
    </row>
    <row r="13" spans="1:5" ht="18.75" customHeight="1" thickBot="1" x14ac:dyDescent="0.3">
      <c r="A13" s="15" t="s">
        <v>55</v>
      </c>
      <c r="B13" s="12" t="s">
        <v>0</v>
      </c>
      <c r="C13" s="12"/>
      <c r="D13" s="30" t="s">
        <v>4</v>
      </c>
    </row>
    <row r="14" spans="1:5" ht="18.75" customHeight="1" thickBot="1" x14ac:dyDescent="0.3">
      <c r="A14" s="15" t="s">
        <v>31</v>
      </c>
      <c r="B14" s="12" t="s">
        <v>0</v>
      </c>
      <c r="C14" s="12"/>
      <c r="D14" s="31">
        <v>5.0000000000000001E-3</v>
      </c>
    </row>
    <row r="15" spans="1:5" ht="18.75" customHeight="1" thickBot="1" x14ac:dyDescent="0.3">
      <c r="A15" s="15" t="s">
        <v>5</v>
      </c>
      <c r="B15" s="12" t="s">
        <v>0</v>
      </c>
      <c r="C15" s="12"/>
      <c r="D15" s="31">
        <v>3.0000000000000001E-3</v>
      </c>
    </row>
    <row r="16" spans="1:5" ht="18.75" customHeight="1" thickBot="1" x14ac:dyDescent="0.3">
      <c r="A16" s="15" t="s">
        <v>6</v>
      </c>
      <c r="B16" s="12" t="s">
        <v>0</v>
      </c>
      <c r="C16" s="12"/>
      <c r="D16" s="30" t="s">
        <v>7</v>
      </c>
    </row>
    <row r="17" spans="1:4" ht="18.75" customHeight="1" thickBot="1" x14ac:dyDescent="0.3">
      <c r="A17" s="15" t="s">
        <v>8</v>
      </c>
      <c r="B17" s="12" t="s">
        <v>0</v>
      </c>
      <c r="C17" s="12"/>
      <c r="D17" s="30" t="s">
        <v>9</v>
      </c>
    </row>
    <row r="18" spans="1:4" ht="18.75" customHeight="1" thickBot="1" x14ac:dyDescent="0.3">
      <c r="A18" s="15" t="s">
        <v>37</v>
      </c>
      <c r="B18" s="17"/>
      <c r="C18" s="16">
        <v>1.0999999999999999E-2</v>
      </c>
      <c r="D18" s="30"/>
    </row>
    <row r="19" spans="1:4" ht="18.75" customHeight="1" thickBot="1" x14ac:dyDescent="0.3">
      <c r="A19" s="15"/>
      <c r="B19" s="17"/>
      <c r="C19" s="16"/>
      <c r="D19" s="30"/>
    </row>
    <row r="20" spans="1:4" ht="18.75" customHeight="1" thickBot="1" x14ac:dyDescent="0.3">
      <c r="A20" s="14" t="s">
        <v>35</v>
      </c>
      <c r="B20" s="17"/>
      <c r="C20" s="12"/>
      <c r="D20" s="30"/>
    </row>
    <row r="21" spans="1:4" ht="18.75" customHeight="1" thickBot="1" x14ac:dyDescent="0.3">
      <c r="A21" s="18" t="s">
        <v>36</v>
      </c>
      <c r="B21" s="12" t="s">
        <v>1</v>
      </c>
      <c r="C21" s="16">
        <v>6.9000000000000006E-2</v>
      </c>
      <c r="D21" s="31">
        <v>8.5500000000000007E-2</v>
      </c>
    </row>
    <row r="22" spans="1:4" ht="18.75" customHeight="1" thickBot="1" x14ac:dyDescent="0.3">
      <c r="A22" s="15" t="s">
        <v>30</v>
      </c>
      <c r="B22" s="12" t="s">
        <v>1</v>
      </c>
      <c r="C22" s="12"/>
      <c r="D22" s="31">
        <v>1E-3</v>
      </c>
    </row>
    <row r="23" spans="1:4" ht="18.75" customHeight="1" thickBot="1" x14ac:dyDescent="0.3">
      <c r="A23" s="15"/>
      <c r="B23" s="15"/>
      <c r="C23" s="12"/>
      <c r="D23" s="31"/>
    </row>
    <row r="24" spans="1:4" ht="18.75" customHeight="1" thickBot="1" x14ac:dyDescent="0.3">
      <c r="A24" s="15" t="s">
        <v>52</v>
      </c>
      <c r="B24" s="120" t="s">
        <v>62</v>
      </c>
      <c r="C24" s="16">
        <v>2.4E-2</v>
      </c>
      <c r="D24" s="31"/>
    </row>
    <row r="25" spans="1:4" ht="18.75" customHeight="1" thickBot="1" x14ac:dyDescent="0.3">
      <c r="A25" s="15" t="s">
        <v>54</v>
      </c>
      <c r="B25" s="121"/>
      <c r="C25" s="16">
        <v>5.0000000000000001E-3</v>
      </c>
      <c r="D25" s="30"/>
    </row>
    <row r="26" spans="1:4" ht="18.75" customHeight="1" thickBot="1" x14ac:dyDescent="0.3">
      <c r="A26" s="15" t="s">
        <v>53</v>
      </c>
      <c r="B26" s="122"/>
      <c r="C26" s="16">
        <v>5.0999999999999997E-2</v>
      </c>
      <c r="D26" s="30"/>
    </row>
    <row r="27" spans="1:4" ht="18.75" customHeight="1" thickBot="1" x14ac:dyDescent="0.3">
      <c r="A27" s="19" t="s">
        <v>47</v>
      </c>
      <c r="B27" s="12" t="s">
        <v>12</v>
      </c>
      <c r="C27" s="20"/>
      <c r="D27" s="33">
        <v>0.08</v>
      </c>
    </row>
    <row r="28" spans="1:4" ht="18.75" customHeight="1" thickBot="1" x14ac:dyDescent="0.3">
      <c r="A28" s="15" t="s">
        <v>57</v>
      </c>
      <c r="B28" s="12" t="s">
        <v>48</v>
      </c>
      <c r="C28" s="16">
        <v>2.4E-2</v>
      </c>
      <c r="D28" s="31">
        <v>4.2999999999999997E-2</v>
      </c>
    </row>
    <row r="29" spans="1:4" ht="19.5" customHeight="1" thickBot="1" x14ac:dyDescent="0.3">
      <c r="A29" s="15"/>
      <c r="B29" s="12"/>
      <c r="C29" s="16"/>
      <c r="D29" s="31"/>
    </row>
    <row r="30" spans="1:4" ht="24" customHeight="1" thickBot="1" x14ac:dyDescent="0.3">
      <c r="A30" s="11" t="s">
        <v>38</v>
      </c>
      <c r="B30" s="21"/>
      <c r="C30" s="21"/>
      <c r="D30" s="34"/>
    </row>
    <row r="31" spans="1:4" ht="24" customHeight="1" thickBot="1" x14ac:dyDescent="0.3">
      <c r="A31" s="11"/>
      <c r="B31" s="12"/>
      <c r="C31" s="12"/>
      <c r="D31" s="30"/>
    </row>
    <row r="32" spans="1:4" ht="24" customHeight="1" thickBot="1" x14ac:dyDescent="0.3">
      <c r="A32" s="14" t="s">
        <v>35</v>
      </c>
      <c r="B32" s="12"/>
      <c r="C32" s="12"/>
      <c r="D32" s="30"/>
    </row>
    <row r="33" spans="1:4" ht="24" customHeight="1" thickBot="1" x14ac:dyDescent="0.3">
      <c r="A33" s="15" t="s">
        <v>58</v>
      </c>
      <c r="B33" s="12" t="s">
        <v>41</v>
      </c>
      <c r="C33" s="16">
        <v>3.1E-2</v>
      </c>
      <c r="D33" s="31">
        <v>4.65E-2</v>
      </c>
    </row>
    <row r="34" spans="1:4" ht="24" customHeight="1" thickBot="1" x14ac:dyDescent="0.3">
      <c r="A34" s="15" t="s">
        <v>51</v>
      </c>
      <c r="B34" s="12" t="s">
        <v>41</v>
      </c>
      <c r="C34" s="16">
        <v>8.0000000000000002E-3</v>
      </c>
      <c r="D34" s="31">
        <v>1.2E-2</v>
      </c>
    </row>
    <row r="35" spans="1:4" ht="24" customHeight="1" thickBot="1" x14ac:dyDescent="0.3">
      <c r="A35" s="15"/>
      <c r="B35" s="22"/>
      <c r="C35" s="23"/>
      <c r="D35" s="35"/>
    </row>
    <row r="36" spans="1:4" ht="15" thickBot="1" x14ac:dyDescent="0.3">
      <c r="A36" s="14" t="s">
        <v>39</v>
      </c>
      <c r="B36" s="24"/>
      <c r="C36" s="24"/>
      <c r="D36" s="36"/>
    </row>
    <row r="37" spans="1:4" ht="24" customHeight="1" thickBot="1" x14ac:dyDescent="0.3">
      <c r="A37" s="15" t="s">
        <v>58</v>
      </c>
      <c r="B37" s="38" t="s">
        <v>49</v>
      </c>
      <c r="C37" s="39">
        <v>8.1000000000000003E-2</v>
      </c>
      <c r="D37" s="40">
        <v>0.1215</v>
      </c>
    </row>
    <row r="38" spans="1:4" ht="24" customHeight="1" thickBot="1" x14ac:dyDescent="0.3">
      <c r="A38" s="15" t="s">
        <v>68</v>
      </c>
      <c r="B38" s="12" t="s">
        <v>49</v>
      </c>
      <c r="C38" s="16">
        <v>8.9999999999999993E-3</v>
      </c>
      <c r="D38" s="31">
        <v>1.2999999999999999E-2</v>
      </c>
    </row>
    <row r="39" spans="1:4" ht="24" customHeight="1" thickBot="1" x14ac:dyDescent="0.3">
      <c r="A39" s="25"/>
      <c r="B39" s="12"/>
      <c r="C39" s="12"/>
      <c r="D39" s="30"/>
    </row>
    <row r="40" spans="1:4" ht="24" customHeight="1" thickBot="1" x14ac:dyDescent="0.3">
      <c r="A40" s="11" t="s">
        <v>40</v>
      </c>
      <c r="B40" s="12"/>
      <c r="C40" s="12"/>
      <c r="D40" s="30"/>
    </row>
    <row r="41" spans="1:4" ht="24" customHeight="1" thickBot="1" x14ac:dyDescent="0.3">
      <c r="A41" s="14" t="s">
        <v>35</v>
      </c>
      <c r="B41" s="12"/>
      <c r="C41" s="12"/>
      <c r="D41" s="30"/>
    </row>
    <row r="42" spans="1:4" ht="24" customHeight="1" thickBot="1" x14ac:dyDescent="0.3">
      <c r="A42" s="15" t="s">
        <v>59</v>
      </c>
      <c r="B42" s="12" t="s">
        <v>1</v>
      </c>
      <c r="C42" s="16">
        <v>3.1E-2</v>
      </c>
      <c r="D42" s="31">
        <v>4.65E-2</v>
      </c>
    </row>
    <row r="43" spans="1:4" ht="24" customHeight="1" thickBot="1" x14ac:dyDescent="0.3">
      <c r="A43" s="15" t="s">
        <v>22</v>
      </c>
      <c r="B43" s="12" t="s">
        <v>1</v>
      </c>
      <c r="C43" s="16">
        <v>8.0000000000000002E-3</v>
      </c>
      <c r="D43" s="31">
        <v>1.2E-2</v>
      </c>
    </row>
    <row r="44" spans="1:4" ht="24" customHeight="1" thickBot="1" x14ac:dyDescent="0.3">
      <c r="A44" s="15"/>
      <c r="B44" s="12"/>
      <c r="C44" s="16"/>
      <c r="D44" s="31"/>
    </row>
    <row r="45" spans="1:4" ht="24" customHeight="1" thickBot="1" x14ac:dyDescent="0.3">
      <c r="A45" s="14" t="s">
        <v>42</v>
      </c>
      <c r="B45" s="12"/>
      <c r="C45" s="16"/>
      <c r="D45" s="31"/>
    </row>
    <row r="46" spans="1:4" ht="24" customHeight="1" thickBot="1" x14ac:dyDescent="0.3">
      <c r="A46" s="15" t="s">
        <v>63</v>
      </c>
      <c r="B46" s="12" t="s">
        <v>15</v>
      </c>
      <c r="C46" s="16">
        <v>7.8E-2</v>
      </c>
      <c r="D46" s="31">
        <v>0.1275</v>
      </c>
    </row>
    <row r="47" spans="1:4" ht="24" customHeight="1" thickBot="1" x14ac:dyDescent="0.3">
      <c r="A47" s="15" t="s">
        <v>60</v>
      </c>
      <c r="B47" s="12" t="s">
        <v>16</v>
      </c>
      <c r="C47" s="26">
        <v>2.4000000000000001E-4</v>
      </c>
      <c r="D47" s="37">
        <v>3.6000000000000002E-4</v>
      </c>
    </row>
    <row r="48" spans="1:4" ht="24" customHeight="1" thickBot="1" x14ac:dyDescent="0.3">
      <c r="A48" s="15" t="s">
        <v>61</v>
      </c>
      <c r="B48" s="12" t="s">
        <v>17</v>
      </c>
      <c r="C48" s="16">
        <v>1.2999999999999999E-3</v>
      </c>
      <c r="D48" s="31">
        <v>2.2000000000000001E-3</v>
      </c>
    </row>
    <row r="49" spans="1:4" ht="24" customHeight="1" thickBot="1" x14ac:dyDescent="0.3">
      <c r="A49" s="25"/>
      <c r="B49" s="12"/>
      <c r="C49" s="12"/>
      <c r="D49" s="30"/>
    </row>
    <row r="50" spans="1:4" ht="24" customHeight="1" thickBot="1" x14ac:dyDescent="0.3">
      <c r="A50" s="27" t="s">
        <v>18</v>
      </c>
      <c r="B50" s="12"/>
      <c r="C50" s="12"/>
      <c r="D50" s="30"/>
    </row>
    <row r="51" spans="1:4" ht="24" customHeight="1" thickBot="1" x14ac:dyDescent="0.3">
      <c r="A51" s="15" t="s">
        <v>19</v>
      </c>
      <c r="B51" s="12" t="s">
        <v>1</v>
      </c>
      <c r="C51" s="12"/>
      <c r="D51" s="31">
        <v>1.4999999999999999E-2</v>
      </c>
    </row>
  </sheetData>
  <mergeCells count="4">
    <mergeCell ref="A4:A5"/>
    <mergeCell ref="B4:B5"/>
    <mergeCell ref="A6:D6"/>
    <mergeCell ref="B24:B26"/>
  </mergeCells>
  <pageMargins left="0" right="0" top="0" bottom="0" header="0" footer="0"/>
  <pageSetup paperSize="9" orientation="landscape" verticalDpi="200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28" zoomScale="130" zoomScaleNormal="130" workbookViewId="0">
      <selection activeCell="B46" sqref="B46"/>
    </sheetView>
  </sheetViews>
  <sheetFormatPr baseColWidth="10" defaultRowHeight="11.25" x14ac:dyDescent="0.25"/>
  <cols>
    <col min="1" max="1" width="50.42578125" style="2" bestFit="1" customWidth="1"/>
    <col min="2" max="2" width="16" style="2" customWidth="1"/>
    <col min="3" max="3" width="14.140625" style="2" customWidth="1"/>
    <col min="4" max="4" width="14.7109375" style="2" customWidth="1"/>
    <col min="5" max="5" width="14.28515625" style="2" bestFit="1" customWidth="1"/>
    <col min="6" max="6" width="13.85546875" style="2" bestFit="1" customWidth="1"/>
    <col min="7" max="7" width="21.7109375" style="2" bestFit="1" customWidth="1"/>
    <col min="8" max="8" width="13.28515625" style="2" bestFit="1" customWidth="1"/>
    <col min="9" max="9" width="15.28515625" style="2" bestFit="1" customWidth="1"/>
    <col min="10" max="16384" width="11.42578125" style="2"/>
  </cols>
  <sheetData>
    <row r="1" spans="1:6" ht="21" customHeight="1" x14ac:dyDescent="0.25">
      <c r="A1" s="124" t="s">
        <v>81</v>
      </c>
      <c r="B1" s="125"/>
      <c r="C1" s="126"/>
      <c r="D1" s="126"/>
      <c r="E1" s="126"/>
    </row>
    <row r="2" spans="1:6" ht="15.75" thickBot="1" x14ac:dyDescent="0.3">
      <c r="A2" s="3"/>
      <c r="B2"/>
      <c r="C2"/>
      <c r="D2"/>
      <c r="E2"/>
      <c r="F2"/>
    </row>
    <row r="3" spans="1:6" ht="24" customHeight="1" x14ac:dyDescent="0.2">
      <c r="A3" s="78" t="s">
        <v>20</v>
      </c>
      <c r="B3" s="45">
        <v>12000</v>
      </c>
      <c r="C3" s="46"/>
      <c r="D3" s="46"/>
      <c r="E3" s="46"/>
      <c r="F3" s="46"/>
    </row>
    <row r="4" spans="1:6" ht="18" customHeight="1" x14ac:dyDescent="0.25">
      <c r="A4" s="127"/>
      <c r="B4" s="128" t="s">
        <v>23</v>
      </c>
      <c r="C4" s="128" t="s">
        <v>44</v>
      </c>
      <c r="D4" s="128" t="s">
        <v>21</v>
      </c>
      <c r="E4" s="123" t="s">
        <v>45</v>
      </c>
      <c r="F4" s="123" t="s">
        <v>24</v>
      </c>
    </row>
    <row r="5" spans="1:6" ht="18" customHeight="1" x14ac:dyDescent="0.25">
      <c r="A5" s="127"/>
      <c r="B5" s="128"/>
      <c r="C5" s="128"/>
      <c r="D5" s="128"/>
      <c r="E5" s="123"/>
      <c r="F5" s="123"/>
    </row>
    <row r="6" spans="1:6" ht="19.5" customHeight="1" x14ac:dyDescent="0.25">
      <c r="A6" s="47" t="s">
        <v>84</v>
      </c>
      <c r="B6" s="48">
        <f>$B$3</f>
        <v>12000</v>
      </c>
      <c r="C6" s="49"/>
      <c r="D6" s="48"/>
      <c r="E6" s="50">
        <v>0.13</v>
      </c>
      <c r="F6" s="51">
        <f>B6*E6</f>
        <v>1560</v>
      </c>
    </row>
    <row r="7" spans="1:6" ht="19.5" customHeight="1" x14ac:dyDescent="0.25">
      <c r="A7" s="47" t="s">
        <v>86</v>
      </c>
      <c r="B7" s="48">
        <v>12000</v>
      </c>
      <c r="C7" s="49">
        <f>'v 12 Grille de cotisations'!C21</f>
        <v>6.9000000000000006E-2</v>
      </c>
      <c r="D7" s="48">
        <f t="shared" ref="D7:D8" si="0">B7*C7</f>
        <v>828.00000000000011</v>
      </c>
      <c r="E7" s="50">
        <f>'v 12 Grille de cotisations'!D21</f>
        <v>8.5500000000000007E-2</v>
      </c>
      <c r="F7" s="51">
        <f t="shared" ref="F7:F14" si="1">B7*E7</f>
        <v>1026</v>
      </c>
    </row>
    <row r="8" spans="1:6" ht="19.5" customHeight="1" x14ac:dyDescent="0.25">
      <c r="A8" s="47" t="s">
        <v>86</v>
      </c>
      <c r="B8" s="48">
        <f>B6</f>
        <v>12000</v>
      </c>
      <c r="C8" s="49">
        <v>4.0000000000000001E-3</v>
      </c>
      <c r="D8" s="48">
        <f t="shared" si="0"/>
        <v>48</v>
      </c>
      <c r="E8" s="50">
        <v>1.9E-2</v>
      </c>
      <c r="F8" s="51">
        <f t="shared" si="1"/>
        <v>228</v>
      </c>
    </row>
    <row r="9" spans="1:6" ht="19.5" customHeight="1" x14ac:dyDescent="0.25">
      <c r="A9" s="47" t="s">
        <v>87</v>
      </c>
      <c r="B9" s="48"/>
      <c r="C9" s="52"/>
      <c r="D9" s="53"/>
      <c r="E9" s="54"/>
      <c r="F9" s="51"/>
    </row>
    <row r="10" spans="1:6" ht="19.5" customHeight="1" x14ac:dyDescent="0.25">
      <c r="A10" s="47" t="s">
        <v>101</v>
      </c>
      <c r="B10" s="48">
        <f>B3</f>
        <v>12000</v>
      </c>
      <c r="C10" s="52"/>
      <c r="D10" s="53"/>
      <c r="E10" s="50">
        <v>3.4500000000000003E-2</v>
      </c>
      <c r="F10" s="51">
        <f t="shared" si="1"/>
        <v>414.00000000000006</v>
      </c>
    </row>
    <row r="11" spans="1:6" ht="19.5" customHeight="1" x14ac:dyDescent="0.25">
      <c r="A11" s="47" t="s">
        <v>88</v>
      </c>
      <c r="B11" s="48">
        <f>B10</f>
        <v>12000</v>
      </c>
      <c r="C11" s="52"/>
      <c r="D11" s="53"/>
      <c r="E11" s="50">
        <v>1.7999999999999999E-2</v>
      </c>
      <c r="F11" s="51">
        <f t="shared" si="1"/>
        <v>215.99999999999997</v>
      </c>
    </row>
    <row r="12" spans="1:6" ht="19.5" customHeight="1" x14ac:dyDescent="0.25">
      <c r="A12" s="47" t="s">
        <v>102</v>
      </c>
      <c r="B12" s="48">
        <f>B7</f>
        <v>12000</v>
      </c>
      <c r="C12" s="52"/>
      <c r="D12" s="53"/>
      <c r="E12" s="50">
        <v>1E-3</v>
      </c>
      <c r="F12" s="51">
        <f t="shared" si="1"/>
        <v>12</v>
      </c>
    </row>
    <row r="13" spans="1:6" ht="19.5" customHeight="1" x14ac:dyDescent="0.25">
      <c r="A13" s="47" t="s">
        <v>91</v>
      </c>
      <c r="B13" s="48">
        <f>B3</f>
        <v>12000</v>
      </c>
      <c r="C13" s="52"/>
      <c r="D13" s="53"/>
      <c r="E13" s="50">
        <v>3.0000000000000001E-3</v>
      </c>
      <c r="F13" s="51">
        <f t="shared" si="1"/>
        <v>36</v>
      </c>
    </row>
    <row r="14" spans="1:6" ht="19.5" customHeight="1" x14ac:dyDescent="0.25">
      <c r="A14" s="47" t="s">
        <v>103</v>
      </c>
      <c r="B14" s="48">
        <f>B3</f>
        <v>12000</v>
      </c>
      <c r="C14" s="52"/>
      <c r="D14" s="53"/>
      <c r="E14" s="50">
        <v>0.02</v>
      </c>
      <c r="F14" s="51">
        <f t="shared" si="1"/>
        <v>240</v>
      </c>
    </row>
    <row r="15" spans="1:6" ht="19.5" customHeight="1" x14ac:dyDescent="0.25">
      <c r="A15" s="47" t="s">
        <v>10</v>
      </c>
      <c r="B15" s="48">
        <f>$B$3*0.9825</f>
        <v>11790</v>
      </c>
      <c r="C15" s="49">
        <v>2.4E-2</v>
      </c>
      <c r="D15" s="48">
        <f t="shared" ref="D15:D17" si="2">B15*C15</f>
        <v>282.95999999999998</v>
      </c>
      <c r="E15" s="55"/>
      <c r="F15" s="56"/>
    </row>
    <row r="16" spans="1:6" ht="19.5" customHeight="1" x14ac:dyDescent="0.25">
      <c r="A16" s="47" t="s">
        <v>11</v>
      </c>
      <c r="B16" s="48">
        <f t="shared" ref="B16:B17" si="3">$B$3*0.9825</f>
        <v>11790</v>
      </c>
      <c r="C16" s="49">
        <v>6.8000000000000005E-2</v>
      </c>
      <c r="D16" s="48">
        <f t="shared" si="2"/>
        <v>801.72</v>
      </c>
      <c r="E16" s="55"/>
      <c r="F16" s="56"/>
    </row>
    <row r="17" spans="1:10" ht="19.5" customHeight="1" x14ac:dyDescent="0.25">
      <c r="A17" s="47" t="s">
        <v>13</v>
      </c>
      <c r="B17" s="48">
        <f t="shared" si="3"/>
        <v>11790</v>
      </c>
      <c r="C17" s="49">
        <v>5.0000000000000001E-3</v>
      </c>
      <c r="D17" s="48">
        <f t="shared" si="2"/>
        <v>58.95</v>
      </c>
      <c r="E17" s="55"/>
      <c r="F17" s="56"/>
    </row>
    <row r="18" spans="1:10" ht="19.5" customHeight="1" x14ac:dyDescent="0.25">
      <c r="A18" s="47" t="s">
        <v>113</v>
      </c>
      <c r="B18" s="48"/>
      <c r="C18" s="57"/>
      <c r="D18" s="48"/>
      <c r="E18" s="58"/>
      <c r="F18" s="51"/>
    </row>
    <row r="19" spans="1:10" ht="19.5" customHeight="1" x14ac:dyDescent="0.25">
      <c r="A19" s="47" t="s">
        <v>109</v>
      </c>
      <c r="B19" s="48"/>
      <c r="C19" s="52"/>
      <c r="D19" s="53"/>
      <c r="E19" s="50"/>
      <c r="F19" s="63"/>
    </row>
    <row r="20" spans="1:10" ht="19.5" customHeight="1" x14ac:dyDescent="0.25">
      <c r="A20" s="81" t="s">
        <v>25</v>
      </c>
      <c r="B20" s="81"/>
      <c r="C20" s="52"/>
      <c r="D20" s="52"/>
      <c r="E20" s="55"/>
      <c r="F20" s="63"/>
    </row>
    <row r="21" spans="1:10" ht="19.5" customHeight="1" x14ac:dyDescent="0.25">
      <c r="A21" s="47" t="s">
        <v>93</v>
      </c>
      <c r="B21" s="48">
        <v>12000</v>
      </c>
      <c r="C21" s="49">
        <v>9.4999999999999998E-3</v>
      </c>
      <c r="D21" s="48">
        <f t="shared" ref="D21" si="4">B21*C21</f>
        <v>114</v>
      </c>
      <c r="E21" s="50">
        <v>4.0500000000000001E-2</v>
      </c>
      <c r="F21" s="51">
        <f>E21*B21</f>
        <v>486</v>
      </c>
    </row>
    <row r="22" spans="1:10" ht="19.5" customHeight="1" x14ac:dyDescent="0.25">
      <c r="A22" s="47" t="s">
        <v>94</v>
      </c>
      <c r="B22" s="48">
        <v>12000</v>
      </c>
      <c r="C22" s="52"/>
      <c r="D22" s="53"/>
      <c r="E22" s="50">
        <v>1.5E-3</v>
      </c>
      <c r="F22" s="51">
        <f>E22*B22</f>
        <v>18</v>
      </c>
    </row>
    <row r="23" spans="1:10" ht="19.5" customHeight="1" x14ac:dyDescent="0.25">
      <c r="A23" s="59"/>
      <c r="B23" s="64"/>
      <c r="C23" s="65"/>
      <c r="D23" s="64"/>
      <c r="E23" s="66"/>
      <c r="F23" s="56"/>
      <c r="G23" s="1"/>
      <c r="H23" s="43"/>
      <c r="I23" s="44"/>
    </row>
    <row r="24" spans="1:10" ht="19.5" customHeight="1" x14ac:dyDescent="0.25">
      <c r="A24" s="81" t="s">
        <v>14</v>
      </c>
      <c r="B24" s="53"/>
      <c r="C24" s="52"/>
      <c r="D24" s="53"/>
      <c r="E24" s="55"/>
      <c r="F24" s="56"/>
      <c r="G24" s="1"/>
      <c r="H24" s="1"/>
      <c r="I24" s="1"/>
      <c r="J24" s="1"/>
    </row>
    <row r="25" spans="1:10" ht="19.5" customHeight="1" x14ac:dyDescent="0.25">
      <c r="A25" s="47" t="s">
        <v>104</v>
      </c>
      <c r="B25" s="48">
        <f>B26</f>
        <v>12000</v>
      </c>
      <c r="C25" s="49">
        <v>3.1E-2</v>
      </c>
      <c r="D25" s="48">
        <f>B25*C25</f>
        <v>372</v>
      </c>
      <c r="E25" s="50">
        <v>4.65E-2</v>
      </c>
      <c r="F25" s="51">
        <f t="shared" ref="F25:F27" si="5">B25*E25</f>
        <v>558</v>
      </c>
      <c r="G25" s="1"/>
      <c r="H25" s="1"/>
      <c r="I25" s="1"/>
      <c r="J25" s="1"/>
    </row>
    <row r="26" spans="1:10" ht="21" customHeight="1" x14ac:dyDescent="0.25">
      <c r="A26" s="47" t="s">
        <v>97</v>
      </c>
      <c r="B26" s="48">
        <f>B7</f>
        <v>12000</v>
      </c>
      <c r="C26" s="49">
        <v>8.0000000000000002E-3</v>
      </c>
      <c r="D26" s="48">
        <f t="shared" ref="D26:D27" si="6">B26*C26</f>
        <v>96</v>
      </c>
      <c r="E26" s="50">
        <v>1.2E-2</v>
      </c>
      <c r="F26" s="51">
        <f t="shared" si="5"/>
        <v>144</v>
      </c>
      <c r="G26" s="1"/>
      <c r="H26" s="1"/>
      <c r="I26" s="1"/>
      <c r="J26" s="1"/>
    </row>
    <row r="27" spans="1:10" ht="21" customHeight="1" x14ac:dyDescent="0.25">
      <c r="A27" s="47" t="s">
        <v>97</v>
      </c>
      <c r="B27" s="48">
        <f>B8</f>
        <v>12000</v>
      </c>
      <c r="C27" s="49">
        <v>8.9999999999999993E-3</v>
      </c>
      <c r="D27" s="48">
        <f t="shared" si="6"/>
        <v>107.99999999999999</v>
      </c>
      <c r="E27" s="50">
        <v>1.2999999999999999E-2</v>
      </c>
      <c r="F27" s="51">
        <f t="shared" si="5"/>
        <v>156</v>
      </c>
      <c r="G27" s="1"/>
      <c r="H27" s="1"/>
      <c r="I27" s="1"/>
      <c r="J27" s="1"/>
    </row>
    <row r="28" spans="1:10" ht="21" customHeight="1" x14ac:dyDescent="0.25">
      <c r="A28" s="59"/>
      <c r="B28" s="48"/>
      <c r="C28" s="49"/>
      <c r="D28" s="64"/>
      <c r="E28" s="66"/>
      <c r="F28" s="67"/>
      <c r="G28" s="1"/>
      <c r="H28" s="1"/>
      <c r="I28" s="1"/>
      <c r="J28" s="1"/>
    </row>
    <row r="29" spans="1:10" ht="12.75" x14ac:dyDescent="0.25">
      <c r="A29" s="47"/>
      <c r="B29" s="53"/>
      <c r="C29" s="52"/>
      <c r="D29" s="53"/>
      <c r="E29" s="67"/>
      <c r="F29" s="67"/>
      <c r="H29" s="1"/>
      <c r="I29" s="1"/>
      <c r="J29" s="1"/>
    </row>
    <row r="30" spans="1:10" ht="17.25" customHeight="1" x14ac:dyDescent="0.25">
      <c r="A30" s="81" t="s">
        <v>67</v>
      </c>
      <c r="B30" s="53"/>
      <c r="C30" s="52"/>
      <c r="D30" s="53"/>
      <c r="E30" s="67"/>
      <c r="F30" s="67"/>
      <c r="H30" s="1"/>
      <c r="I30" s="1"/>
      <c r="J30" s="1"/>
    </row>
    <row r="31" spans="1:10" ht="12.75" x14ac:dyDescent="0.25">
      <c r="A31" s="47"/>
      <c r="B31" s="53"/>
      <c r="C31" s="52"/>
      <c r="D31" s="53"/>
      <c r="E31" s="67"/>
      <c r="F31" s="67"/>
      <c r="H31" s="1"/>
      <c r="I31" s="1"/>
      <c r="J31" s="1"/>
    </row>
    <row r="32" spans="1:10" ht="18" customHeight="1" x14ac:dyDescent="0.25">
      <c r="A32" s="47" t="s">
        <v>98</v>
      </c>
      <c r="B32" s="48">
        <f>B5</f>
        <v>0</v>
      </c>
      <c r="C32" s="49">
        <v>7.8E-2</v>
      </c>
      <c r="D32" s="68">
        <f>B32*C32</f>
        <v>0</v>
      </c>
      <c r="E32" s="69">
        <v>0.1275</v>
      </c>
      <c r="F32" s="70">
        <f>E32*B32</f>
        <v>0</v>
      </c>
      <c r="H32" s="1"/>
      <c r="I32" s="1"/>
      <c r="J32" s="1"/>
    </row>
    <row r="33" spans="1:10" ht="18" customHeight="1" x14ac:dyDescent="0.25">
      <c r="A33" s="47" t="s">
        <v>99</v>
      </c>
      <c r="B33" s="48">
        <f>B6</f>
        <v>12000</v>
      </c>
      <c r="C33" s="49">
        <v>1.2999999999999999E-3</v>
      </c>
      <c r="D33" s="68">
        <f>B33*C33</f>
        <v>15.6</v>
      </c>
      <c r="E33" s="69">
        <v>2.2000000000000001E-3</v>
      </c>
      <c r="F33" s="70">
        <f>E33*B33</f>
        <v>26.400000000000002</v>
      </c>
      <c r="H33" s="1"/>
      <c r="I33" s="1"/>
      <c r="J33" s="1"/>
    </row>
    <row r="34" spans="1:10" ht="18" customHeight="1" x14ac:dyDescent="0.25">
      <c r="A34" s="47" t="s">
        <v>106</v>
      </c>
      <c r="B34" s="48">
        <f>B33</f>
        <v>12000</v>
      </c>
      <c r="C34" s="71">
        <v>2.4000000000000001E-4</v>
      </c>
      <c r="D34" s="68">
        <f>B34*C34</f>
        <v>2.88</v>
      </c>
      <c r="E34" s="72">
        <v>3.6000000000000002E-4</v>
      </c>
      <c r="F34" s="70">
        <f>E34*B34</f>
        <v>4.32</v>
      </c>
      <c r="H34" s="1"/>
      <c r="I34" s="1"/>
      <c r="J34" s="1"/>
    </row>
    <row r="35" spans="1:10" ht="18" customHeight="1" x14ac:dyDescent="0.25">
      <c r="A35" s="47"/>
      <c r="B35" s="48"/>
      <c r="C35" s="52"/>
      <c r="D35" s="53"/>
      <c r="E35" s="67"/>
      <c r="F35" s="67"/>
      <c r="H35" s="1"/>
      <c r="I35" s="1"/>
      <c r="J35" s="1"/>
    </row>
    <row r="36" spans="1:10" ht="18" customHeight="1" x14ac:dyDescent="0.25">
      <c r="A36" s="47" t="s">
        <v>64</v>
      </c>
      <c r="B36" s="53"/>
      <c r="C36" s="52"/>
      <c r="D36" s="68">
        <v>19</v>
      </c>
      <c r="E36" s="70"/>
      <c r="F36" s="70">
        <v>38</v>
      </c>
      <c r="H36" s="1"/>
      <c r="I36" s="1"/>
      <c r="J36" s="1"/>
    </row>
    <row r="37" spans="1:10" ht="18" hidden="1" customHeight="1" x14ac:dyDescent="0.25">
      <c r="A37" s="47"/>
      <c r="B37" s="48"/>
      <c r="C37" s="52"/>
      <c r="D37" s="68"/>
      <c r="E37" s="73"/>
      <c r="F37" s="70"/>
    </row>
    <row r="38" spans="1:10" ht="18" customHeight="1" x14ac:dyDescent="0.25">
      <c r="A38" s="47" t="s">
        <v>100</v>
      </c>
      <c r="B38" s="48">
        <f>B34</f>
        <v>12000</v>
      </c>
      <c r="C38" s="49">
        <v>6.0000000000000001E-3</v>
      </c>
      <c r="D38" s="68">
        <f>C38*B38</f>
        <v>72</v>
      </c>
      <c r="E38" s="73">
        <v>2.1999999999999999E-2</v>
      </c>
      <c r="F38" s="70">
        <f>E38*B38</f>
        <v>264</v>
      </c>
    </row>
    <row r="39" spans="1:10" ht="18" customHeight="1" x14ac:dyDescent="0.25">
      <c r="A39" s="47" t="s">
        <v>80</v>
      </c>
      <c r="B39" s="68">
        <f>F36+F37+F38</f>
        <v>302</v>
      </c>
      <c r="C39" s="49">
        <v>6.8000000000000005E-2</v>
      </c>
      <c r="D39" s="68">
        <f>C39*B39</f>
        <v>20.536000000000001</v>
      </c>
      <c r="E39" s="67"/>
      <c r="F39" s="67"/>
    </row>
    <row r="40" spans="1:10" ht="18" customHeight="1" x14ac:dyDescent="0.25">
      <c r="A40" s="47" t="s">
        <v>71</v>
      </c>
      <c r="B40" s="68">
        <f>B39</f>
        <v>302</v>
      </c>
      <c r="C40" s="49">
        <v>2.4E-2</v>
      </c>
      <c r="D40" s="68">
        <f t="shared" ref="D40:D41" si="7">C40*B40</f>
        <v>7.2480000000000002</v>
      </c>
      <c r="E40" s="67"/>
      <c r="F40" s="67"/>
    </row>
    <row r="41" spans="1:10" ht="18" customHeight="1" x14ac:dyDescent="0.25">
      <c r="A41" s="47" t="s">
        <v>65</v>
      </c>
      <c r="B41" s="68">
        <f>B40</f>
        <v>302</v>
      </c>
      <c r="C41" s="49">
        <v>5.0000000000000001E-3</v>
      </c>
      <c r="D41" s="68">
        <f t="shared" si="7"/>
        <v>1.51</v>
      </c>
      <c r="E41" s="67"/>
      <c r="F41" s="67"/>
    </row>
    <row r="42" spans="1:10" ht="18.75" customHeight="1" x14ac:dyDescent="0.25">
      <c r="A42" s="59"/>
      <c r="B42" s="53"/>
      <c r="C42" s="52"/>
      <c r="D42" s="79"/>
      <c r="E42" s="67"/>
      <c r="F42" s="67"/>
    </row>
    <row r="43" spans="1:10" ht="22.5" customHeight="1" x14ac:dyDescent="0.25">
      <c r="A43" s="74" t="s">
        <v>26</v>
      </c>
      <c r="B43" s="75"/>
      <c r="C43" s="81"/>
      <c r="D43" s="48">
        <f>SUM(D6:D42)</f>
        <v>2848.4040000000005</v>
      </c>
      <c r="E43" s="67"/>
      <c r="F43" s="48">
        <f>SUM(F6:F41)</f>
        <v>5426.7199999999993</v>
      </c>
    </row>
    <row r="44" spans="1:10" ht="22.5" customHeight="1" x14ac:dyDescent="0.25">
      <c r="A44" s="74" t="s">
        <v>105</v>
      </c>
      <c r="B44" s="75"/>
      <c r="C44" s="81"/>
      <c r="D44" s="77">
        <f>B3-D43</f>
        <v>9151.5959999999995</v>
      </c>
      <c r="E44" s="76"/>
      <c r="F44" s="67"/>
    </row>
    <row r="45" spans="1:10" ht="24" customHeight="1" x14ac:dyDescent="0.2">
      <c r="A45" s="5"/>
      <c r="B45" s="4"/>
      <c r="C45" s="4"/>
      <c r="D45" s="4"/>
      <c r="E45" s="4"/>
      <c r="F45" s="4"/>
    </row>
    <row r="46" spans="1:10" ht="24" customHeight="1" x14ac:dyDescent="0.35">
      <c r="A46" s="5" t="s">
        <v>107</v>
      </c>
      <c r="B46" s="103"/>
      <c r="C46" s="5"/>
      <c r="D46" s="42"/>
      <c r="E46" s="5"/>
      <c r="F46" s="42"/>
    </row>
    <row r="47" spans="1:10" ht="24" customHeight="1" x14ac:dyDescent="0.25">
      <c r="A47" s="5"/>
      <c r="B47" s="5"/>
      <c r="C47" s="5"/>
      <c r="D47" s="5"/>
      <c r="E47" s="5"/>
      <c r="F47" s="5"/>
    </row>
    <row r="48" spans="1:10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</sheetData>
  <mergeCells count="7">
    <mergeCell ref="F4:F5"/>
    <mergeCell ref="A1:E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opLeftCell="A25" zoomScale="130" zoomScaleNormal="130" workbookViewId="0">
      <selection activeCell="D47" sqref="D47"/>
    </sheetView>
  </sheetViews>
  <sheetFormatPr baseColWidth="10" defaultRowHeight="11.25" x14ac:dyDescent="0.25"/>
  <cols>
    <col min="1" max="1" width="50.42578125" style="2" bestFit="1" customWidth="1"/>
    <col min="2" max="2" width="16" style="2" customWidth="1"/>
    <col min="3" max="3" width="14.140625" style="2" customWidth="1"/>
    <col min="4" max="4" width="14.7109375" style="2" customWidth="1"/>
    <col min="5" max="5" width="14.28515625" style="2" bestFit="1" customWidth="1"/>
    <col min="6" max="6" width="13.85546875" style="2" bestFit="1" customWidth="1"/>
    <col min="7" max="7" width="21.7109375" style="2" bestFit="1" customWidth="1"/>
    <col min="8" max="8" width="15.28515625" style="2" bestFit="1" customWidth="1"/>
    <col min="9" max="16384" width="11.42578125" style="2"/>
  </cols>
  <sheetData>
    <row r="1" spans="1:6" ht="21" customHeight="1" x14ac:dyDescent="0.25">
      <c r="A1" s="124" t="s">
        <v>82</v>
      </c>
      <c r="B1" s="125"/>
      <c r="C1" s="126"/>
      <c r="D1" s="126"/>
      <c r="E1" s="126"/>
    </row>
    <row r="2" spans="1:6" ht="15.75" thickBot="1" x14ac:dyDescent="0.3">
      <c r="A2" s="3"/>
      <c r="B2"/>
      <c r="C2"/>
      <c r="D2"/>
      <c r="E2"/>
      <c r="F2"/>
    </row>
    <row r="3" spans="1:6" ht="24" customHeight="1" x14ac:dyDescent="0.2">
      <c r="A3" s="78" t="s">
        <v>20</v>
      </c>
      <c r="B3" s="45">
        <v>2150</v>
      </c>
      <c r="C3" s="46"/>
      <c r="D3" s="46"/>
      <c r="E3" s="46"/>
      <c r="F3" s="46"/>
    </row>
    <row r="4" spans="1:6" ht="18" customHeight="1" x14ac:dyDescent="0.25">
      <c r="A4" s="127"/>
      <c r="B4" s="128" t="s">
        <v>23</v>
      </c>
      <c r="C4" s="128" t="s">
        <v>44</v>
      </c>
      <c r="D4" s="128" t="s">
        <v>21</v>
      </c>
      <c r="E4" s="123" t="s">
        <v>45</v>
      </c>
      <c r="F4" s="123" t="s">
        <v>24</v>
      </c>
    </row>
    <row r="5" spans="1:6" ht="18" customHeight="1" x14ac:dyDescent="0.25">
      <c r="A5" s="127"/>
      <c r="B5" s="128"/>
      <c r="C5" s="128"/>
      <c r="D5" s="128"/>
      <c r="E5" s="123"/>
      <c r="F5" s="123"/>
    </row>
    <row r="6" spans="1:6" ht="19.5" customHeight="1" x14ac:dyDescent="0.25">
      <c r="A6" s="47" t="s">
        <v>84</v>
      </c>
      <c r="B6" s="48">
        <f>$B$3</f>
        <v>2150</v>
      </c>
      <c r="C6" s="49"/>
      <c r="D6" s="48"/>
      <c r="E6" s="50">
        <v>0.13</v>
      </c>
      <c r="F6" s="51">
        <f>B6*E6</f>
        <v>279.5</v>
      </c>
    </row>
    <row r="7" spans="1:6" ht="19.5" customHeight="1" x14ac:dyDescent="0.25">
      <c r="A7" s="47" t="s">
        <v>85</v>
      </c>
      <c r="B7" s="48">
        <f>B3</f>
        <v>2150</v>
      </c>
      <c r="C7" s="49">
        <f>'v 12 Grille de cotisations'!C21</f>
        <v>6.9000000000000006E-2</v>
      </c>
      <c r="D7" s="48">
        <f t="shared" ref="D7:D8" si="0">B7*C7</f>
        <v>148.35000000000002</v>
      </c>
      <c r="E7" s="50">
        <f>'v 12 Grille de cotisations'!D21</f>
        <v>8.5500000000000007E-2</v>
      </c>
      <c r="F7" s="51">
        <f t="shared" ref="F7:F14" si="1">B7*E7</f>
        <v>183.82500000000002</v>
      </c>
    </row>
    <row r="8" spans="1:6" ht="19.5" customHeight="1" x14ac:dyDescent="0.25">
      <c r="A8" s="47" t="s">
        <v>86</v>
      </c>
      <c r="B8" s="48">
        <f>B6</f>
        <v>2150</v>
      </c>
      <c r="C8" s="49">
        <v>4.0000000000000001E-3</v>
      </c>
      <c r="D8" s="48">
        <f t="shared" si="0"/>
        <v>8.6</v>
      </c>
      <c r="E8" s="50">
        <v>1.9E-2</v>
      </c>
      <c r="F8" s="51">
        <f t="shared" si="1"/>
        <v>40.85</v>
      </c>
    </row>
    <row r="9" spans="1:6" ht="19.5" customHeight="1" x14ac:dyDescent="0.25">
      <c r="A9" s="47" t="s">
        <v>87</v>
      </c>
      <c r="B9" s="48"/>
      <c r="C9" s="52"/>
      <c r="D9" s="53"/>
      <c r="E9" s="54"/>
      <c r="F9" s="51"/>
    </row>
    <row r="10" spans="1:6" ht="19.5" customHeight="1" x14ac:dyDescent="0.25">
      <c r="A10" s="47" t="s">
        <v>88</v>
      </c>
      <c r="B10" s="48">
        <f>B3</f>
        <v>2150</v>
      </c>
      <c r="C10" s="52"/>
      <c r="D10" s="53"/>
      <c r="E10" s="54">
        <v>3.4500000000000003E-2</v>
      </c>
      <c r="F10" s="51">
        <f t="shared" si="1"/>
        <v>74.175000000000011</v>
      </c>
    </row>
    <row r="11" spans="1:6" ht="19.5" customHeight="1" x14ac:dyDescent="0.25">
      <c r="A11" s="47" t="s">
        <v>89</v>
      </c>
      <c r="B11" s="48">
        <v>2150</v>
      </c>
      <c r="C11" s="52"/>
      <c r="D11" s="53"/>
      <c r="E11" s="50">
        <v>1.7999999999999999E-2</v>
      </c>
      <c r="F11" s="51">
        <f t="shared" si="1"/>
        <v>38.699999999999996</v>
      </c>
    </row>
    <row r="12" spans="1:6" ht="19.5" customHeight="1" x14ac:dyDescent="0.25">
      <c r="A12" s="47" t="s">
        <v>102</v>
      </c>
      <c r="B12" s="48">
        <f>B3</f>
        <v>2150</v>
      </c>
      <c r="C12" s="52"/>
      <c r="D12" s="53"/>
      <c r="E12" s="50">
        <v>5.0000000000000001E-3</v>
      </c>
      <c r="F12" s="51">
        <f t="shared" si="1"/>
        <v>10.75</v>
      </c>
    </row>
    <row r="13" spans="1:6" ht="19.5" customHeight="1" x14ac:dyDescent="0.25">
      <c r="A13" s="47" t="s">
        <v>91</v>
      </c>
      <c r="B13" s="48">
        <f>B3</f>
        <v>2150</v>
      </c>
      <c r="C13" s="52"/>
      <c r="D13" s="53"/>
      <c r="E13" s="50">
        <v>3.0000000000000001E-3</v>
      </c>
      <c r="F13" s="51">
        <f t="shared" si="1"/>
        <v>6.45</v>
      </c>
    </row>
    <row r="14" spans="1:6" ht="19.5" customHeight="1" x14ac:dyDescent="0.25">
      <c r="A14" s="47"/>
      <c r="B14" s="48"/>
      <c r="C14" s="52"/>
      <c r="D14" s="53"/>
      <c r="E14" s="50"/>
      <c r="F14" s="51"/>
    </row>
    <row r="15" spans="1:6" ht="19.5" customHeight="1" x14ac:dyDescent="0.25">
      <c r="A15" s="47" t="s">
        <v>10</v>
      </c>
      <c r="B15" s="48">
        <f>$B$3*0.9825</f>
        <v>2112.375</v>
      </c>
      <c r="C15" s="49">
        <v>2.4E-2</v>
      </c>
      <c r="D15" s="48">
        <f t="shared" ref="D15:D17" si="2">B15*C15</f>
        <v>50.697000000000003</v>
      </c>
      <c r="E15" s="55"/>
      <c r="F15" s="56"/>
    </row>
    <row r="16" spans="1:6" ht="19.5" customHeight="1" x14ac:dyDescent="0.25">
      <c r="A16" s="47" t="s">
        <v>11</v>
      </c>
      <c r="B16" s="48">
        <f t="shared" ref="B16:B17" si="3">$B$3*0.9825</f>
        <v>2112.375</v>
      </c>
      <c r="C16" s="49">
        <v>6.8000000000000005E-2</v>
      </c>
      <c r="D16" s="48">
        <f t="shared" si="2"/>
        <v>143.64150000000001</v>
      </c>
      <c r="E16" s="55"/>
      <c r="F16" s="56"/>
    </row>
    <row r="17" spans="1:8" ht="19.5" customHeight="1" x14ac:dyDescent="0.25">
      <c r="A17" s="47" t="s">
        <v>13</v>
      </c>
      <c r="B17" s="48">
        <f t="shared" si="3"/>
        <v>2112.375</v>
      </c>
      <c r="C17" s="49">
        <v>5.0000000000000001E-3</v>
      </c>
      <c r="D17" s="48">
        <f t="shared" si="2"/>
        <v>10.561875000000001</v>
      </c>
      <c r="E17" s="55"/>
      <c r="F17" s="56"/>
    </row>
    <row r="18" spans="1:8" ht="19.5" customHeight="1" x14ac:dyDescent="0.25">
      <c r="A18" s="47" t="s">
        <v>92</v>
      </c>
      <c r="B18" s="48">
        <f>$B$3</f>
        <v>2150</v>
      </c>
      <c r="C18" s="57"/>
      <c r="D18" s="48"/>
      <c r="E18" s="58">
        <v>1.6000000000000001E-4</v>
      </c>
      <c r="F18" s="51">
        <f t="shared" ref="F18" si="4">B18*E18</f>
        <v>0.34400000000000003</v>
      </c>
    </row>
    <row r="19" spans="1:8" ht="19.5" customHeight="1" x14ac:dyDescent="0.25">
      <c r="A19" s="59" t="s">
        <v>83</v>
      </c>
      <c r="B19" s="60"/>
      <c r="C19" s="61"/>
      <c r="D19" s="60"/>
      <c r="E19" s="62"/>
      <c r="F19" s="106">
        <v>-45</v>
      </c>
    </row>
    <row r="20" spans="1:8" ht="19.5" customHeight="1" x14ac:dyDescent="0.25">
      <c r="A20" s="100" t="s">
        <v>25</v>
      </c>
      <c r="B20" s="100"/>
      <c r="C20" s="52"/>
      <c r="D20" s="52"/>
      <c r="E20" s="55"/>
      <c r="F20" s="63"/>
    </row>
    <row r="21" spans="1:8" ht="19.5" customHeight="1" x14ac:dyDescent="0.25">
      <c r="A21" s="47"/>
      <c r="B21" s="48"/>
      <c r="C21" s="49"/>
      <c r="D21" s="48"/>
      <c r="E21" s="50"/>
      <c r="F21" s="51"/>
    </row>
    <row r="22" spans="1:8" ht="19.5" customHeight="1" x14ac:dyDescent="0.25">
      <c r="A22" s="47"/>
      <c r="B22" s="48"/>
      <c r="C22" s="52"/>
      <c r="D22" s="53"/>
      <c r="E22" s="50"/>
      <c r="F22" s="51"/>
    </row>
    <row r="23" spans="1:8" ht="19.5" customHeight="1" x14ac:dyDescent="0.25">
      <c r="A23" s="59"/>
      <c r="B23" s="64"/>
      <c r="C23" s="65"/>
      <c r="D23" s="64"/>
      <c r="E23" s="66"/>
      <c r="F23" s="56"/>
      <c r="G23" s="1"/>
      <c r="H23" s="44"/>
    </row>
    <row r="24" spans="1:8" ht="19.5" customHeight="1" x14ac:dyDescent="0.25">
      <c r="A24" s="100" t="s">
        <v>14</v>
      </c>
      <c r="B24" s="53"/>
      <c r="C24" s="52"/>
      <c r="D24" s="53"/>
      <c r="E24" s="55"/>
      <c r="F24" s="56"/>
      <c r="G24" s="1"/>
      <c r="H24" s="1"/>
    </row>
    <row r="25" spans="1:8" ht="19.5" customHeight="1" x14ac:dyDescent="0.25">
      <c r="A25" s="47" t="s">
        <v>14</v>
      </c>
      <c r="B25" s="48">
        <f>B18</f>
        <v>2150</v>
      </c>
      <c r="C25" s="49">
        <v>3.1E-2</v>
      </c>
      <c r="D25" s="48">
        <f t="shared" ref="D25:D27" si="5">B25*C25</f>
        <v>66.650000000000006</v>
      </c>
      <c r="E25" s="50">
        <v>4.65E-2</v>
      </c>
      <c r="F25" s="51">
        <f t="shared" ref="F25:F27" si="6">B25*E25</f>
        <v>99.974999999999994</v>
      </c>
      <c r="G25" s="1"/>
      <c r="H25" s="1"/>
    </row>
    <row r="26" spans="1:8" ht="21" customHeight="1" x14ac:dyDescent="0.25">
      <c r="A26" s="47" t="s">
        <v>97</v>
      </c>
      <c r="B26" s="48">
        <f>B25</f>
        <v>2150</v>
      </c>
      <c r="C26" s="49">
        <v>8.0000000000000002E-3</v>
      </c>
      <c r="D26" s="48">
        <f t="shared" si="5"/>
        <v>17.2</v>
      </c>
      <c r="E26" s="50">
        <v>1.2E-2</v>
      </c>
      <c r="F26" s="51">
        <f t="shared" si="6"/>
        <v>25.8</v>
      </c>
      <c r="G26" s="1"/>
      <c r="H26" s="1"/>
    </row>
    <row r="27" spans="1:8" ht="21" customHeight="1" x14ac:dyDescent="0.25">
      <c r="A27" s="47" t="s">
        <v>97</v>
      </c>
      <c r="B27" s="48">
        <f>B26</f>
        <v>2150</v>
      </c>
      <c r="C27" s="49">
        <v>8.9999999999999993E-3</v>
      </c>
      <c r="D27" s="48">
        <f t="shared" si="5"/>
        <v>19.349999999999998</v>
      </c>
      <c r="E27" s="50">
        <v>1.2999999999999999E-2</v>
      </c>
      <c r="F27" s="51">
        <f t="shared" si="6"/>
        <v>27.95</v>
      </c>
      <c r="G27" s="1"/>
      <c r="H27" s="1"/>
    </row>
    <row r="28" spans="1:8" ht="21" hidden="1" customHeight="1" x14ac:dyDescent="0.25">
      <c r="A28" s="59"/>
      <c r="B28" s="48"/>
      <c r="C28" s="49"/>
      <c r="D28" s="64"/>
      <c r="E28" s="66"/>
      <c r="F28" s="67"/>
      <c r="G28" s="1"/>
      <c r="H28" s="1"/>
    </row>
    <row r="29" spans="1:8" hidden="1" x14ac:dyDescent="0.25">
      <c r="A29" s="47"/>
      <c r="B29" s="53"/>
      <c r="C29" s="52"/>
      <c r="D29" s="53"/>
      <c r="E29" s="67"/>
      <c r="F29" s="67"/>
    </row>
    <row r="30" spans="1:8" ht="17.25" hidden="1" customHeight="1" x14ac:dyDescent="0.25">
      <c r="A30" s="100"/>
      <c r="B30" s="53"/>
      <c r="C30" s="52"/>
      <c r="D30" s="53"/>
      <c r="E30" s="67"/>
      <c r="F30" s="67"/>
    </row>
    <row r="31" spans="1:8" hidden="1" x14ac:dyDescent="0.25">
      <c r="A31" s="47"/>
      <c r="B31" s="53"/>
      <c r="C31" s="52"/>
      <c r="D31" s="53"/>
      <c r="E31" s="67"/>
      <c r="F31" s="67"/>
    </row>
    <row r="32" spans="1:8" ht="18" hidden="1" customHeight="1" x14ac:dyDescent="0.25">
      <c r="A32" s="47"/>
      <c r="B32" s="48"/>
      <c r="C32" s="49"/>
      <c r="D32" s="68"/>
      <c r="E32" s="69"/>
      <c r="F32" s="70"/>
    </row>
    <row r="33" spans="1:6" ht="18" hidden="1" customHeight="1" x14ac:dyDescent="0.25">
      <c r="A33" s="47"/>
      <c r="B33" s="48"/>
      <c r="C33" s="49"/>
      <c r="D33" s="68"/>
      <c r="E33" s="69"/>
      <c r="F33" s="70"/>
    </row>
    <row r="34" spans="1:6" ht="18" customHeight="1" x14ac:dyDescent="0.25">
      <c r="A34" s="47" t="s">
        <v>106</v>
      </c>
      <c r="B34" s="48"/>
      <c r="C34" s="71"/>
      <c r="D34" s="68"/>
      <c r="E34" s="72"/>
      <c r="F34" s="70"/>
    </row>
    <row r="35" spans="1:6" ht="18" customHeight="1" x14ac:dyDescent="0.25">
      <c r="A35" s="47" t="s">
        <v>108</v>
      </c>
      <c r="B35" s="48">
        <v>2150</v>
      </c>
      <c r="C35" s="49">
        <v>7.8E-2</v>
      </c>
      <c r="D35" s="68">
        <v>19</v>
      </c>
      <c r="E35" s="69">
        <v>0.1275</v>
      </c>
      <c r="F35" s="70">
        <f>E35*B35</f>
        <v>274.125</v>
      </c>
    </row>
    <row r="36" spans="1:6" ht="18" customHeight="1" x14ac:dyDescent="0.25">
      <c r="A36" s="47" t="s">
        <v>64</v>
      </c>
      <c r="B36" s="53"/>
      <c r="C36" s="52"/>
      <c r="D36" s="68">
        <v>19</v>
      </c>
      <c r="E36" s="70"/>
      <c r="F36" s="70">
        <v>38</v>
      </c>
    </row>
    <row r="37" spans="1:6" ht="18" hidden="1" customHeight="1" x14ac:dyDescent="0.25">
      <c r="A37" s="47"/>
      <c r="B37" s="48"/>
      <c r="C37" s="52"/>
      <c r="D37" s="68"/>
      <c r="E37" s="73"/>
      <c r="F37" s="70"/>
    </row>
    <row r="38" spans="1:6" ht="18" customHeight="1" x14ac:dyDescent="0.25">
      <c r="A38" s="47" t="s">
        <v>110</v>
      </c>
      <c r="B38" s="48">
        <f>B3</f>
        <v>2150</v>
      </c>
      <c r="C38" s="49">
        <v>6.0000000000000001E-3</v>
      </c>
      <c r="D38" s="68">
        <f>C38*B38</f>
        <v>12.9</v>
      </c>
      <c r="E38" s="73">
        <v>2.1999999999999999E-2</v>
      </c>
      <c r="F38" s="70">
        <f>E38*B38</f>
        <v>47.3</v>
      </c>
    </row>
    <row r="39" spans="1:6" ht="18" customHeight="1" x14ac:dyDescent="0.25">
      <c r="A39" s="47" t="s">
        <v>80</v>
      </c>
      <c r="B39" s="68">
        <f>F36+F37+F38</f>
        <v>85.3</v>
      </c>
      <c r="C39" s="49">
        <v>6.8000000000000005E-2</v>
      </c>
      <c r="D39" s="68">
        <f>C39*B39</f>
        <v>5.8004000000000007</v>
      </c>
      <c r="E39" s="67"/>
      <c r="F39" s="67"/>
    </row>
    <row r="40" spans="1:6" ht="18" customHeight="1" x14ac:dyDescent="0.25">
      <c r="A40" s="47" t="s">
        <v>71</v>
      </c>
      <c r="B40" s="68">
        <f>B39</f>
        <v>85.3</v>
      </c>
      <c r="C40" s="49">
        <v>2.4E-2</v>
      </c>
      <c r="D40" s="68">
        <f t="shared" ref="D40:D41" si="7">C40*B40</f>
        <v>2.0472000000000001</v>
      </c>
      <c r="E40" s="67"/>
      <c r="F40" s="67"/>
    </row>
    <row r="41" spans="1:6" ht="18" customHeight="1" x14ac:dyDescent="0.25">
      <c r="A41" s="47" t="s">
        <v>65</v>
      </c>
      <c r="B41" s="68">
        <f>B40</f>
        <v>85.3</v>
      </c>
      <c r="C41" s="49">
        <v>5.0000000000000001E-3</v>
      </c>
      <c r="D41" s="68">
        <f t="shared" si="7"/>
        <v>0.42649999999999999</v>
      </c>
      <c r="E41" s="67"/>
      <c r="F41" s="67"/>
    </row>
    <row r="42" spans="1:6" ht="18" customHeight="1" x14ac:dyDescent="0.25">
      <c r="A42" s="47"/>
      <c r="B42" s="68"/>
      <c r="C42" s="49"/>
      <c r="D42" s="68"/>
      <c r="E42" s="67"/>
      <c r="F42" s="67"/>
    </row>
    <row r="43" spans="1:6" ht="18" customHeight="1" x14ac:dyDescent="0.25">
      <c r="A43" s="47" t="s">
        <v>111</v>
      </c>
      <c r="B43" s="108">
        <f>B25</f>
        <v>2150</v>
      </c>
      <c r="C43" s="49"/>
      <c r="D43" s="68"/>
      <c r="E43" s="69">
        <v>6.7999999999999996E-3</v>
      </c>
      <c r="F43" s="104">
        <f>E43*B43</f>
        <v>14.62</v>
      </c>
    </row>
    <row r="44" spans="1:6" ht="18.75" customHeight="1" x14ac:dyDescent="0.25">
      <c r="A44" s="105" t="s">
        <v>112</v>
      </c>
      <c r="B44" s="108">
        <f>B26</f>
        <v>2150</v>
      </c>
      <c r="C44" s="52"/>
      <c r="D44" s="79"/>
      <c r="E44" s="69">
        <v>5.4999999999999997E-3</v>
      </c>
      <c r="F44" s="104">
        <f>E44*B44</f>
        <v>11.824999999999999</v>
      </c>
    </row>
    <row r="45" spans="1:6" ht="22.5" customHeight="1" x14ac:dyDescent="0.25">
      <c r="A45" s="74" t="s">
        <v>26</v>
      </c>
      <c r="B45" s="75"/>
      <c r="C45" s="100"/>
      <c r="D45" s="77">
        <f>SUM(D6:D44)</f>
        <v>524.22447499999998</v>
      </c>
      <c r="E45" s="109"/>
      <c r="F45" s="77">
        <f>SUM(F6:F44)</f>
        <v>1129.1890000000003</v>
      </c>
    </row>
    <row r="46" spans="1:6" ht="22.5" customHeight="1" x14ac:dyDescent="0.25">
      <c r="A46" s="74" t="s">
        <v>43</v>
      </c>
      <c r="B46" s="75"/>
      <c r="C46" s="100"/>
      <c r="D46" s="64">
        <v>1612.53</v>
      </c>
      <c r="E46" s="76"/>
      <c r="F46" s="67"/>
    </row>
    <row r="47" spans="1:6" ht="24" customHeight="1" x14ac:dyDescent="0.2">
      <c r="A47" s="5"/>
      <c r="B47" s="4"/>
      <c r="C47" s="4"/>
      <c r="D47" s="4"/>
      <c r="E47" s="4"/>
      <c r="F47" s="4"/>
    </row>
    <row r="48" spans="1:6" ht="24" customHeight="1" x14ac:dyDescent="0.35">
      <c r="A48" s="5" t="s">
        <v>107</v>
      </c>
      <c r="B48" s="107"/>
      <c r="C48" s="5"/>
      <c r="D48" s="42"/>
      <c r="E48" s="5"/>
      <c r="F48" s="42"/>
    </row>
    <row r="49" spans="1:6" ht="24" customHeight="1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</sheetData>
  <mergeCells count="7">
    <mergeCell ref="F4:F5"/>
    <mergeCell ref="A1:E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zoomScale="130" zoomScaleNormal="130" workbookViewId="0">
      <selection activeCell="F48" sqref="F48"/>
    </sheetView>
  </sheetViews>
  <sheetFormatPr baseColWidth="10" defaultRowHeight="11.25" x14ac:dyDescent="0.25"/>
  <cols>
    <col min="1" max="1" width="50.42578125" style="2" bestFit="1" customWidth="1"/>
    <col min="2" max="2" width="16" style="2" customWidth="1"/>
    <col min="3" max="3" width="14.140625" style="2" customWidth="1"/>
    <col min="4" max="4" width="14.7109375" style="2" customWidth="1"/>
    <col min="5" max="5" width="14.28515625" style="2" bestFit="1" customWidth="1"/>
    <col min="6" max="6" width="13.85546875" style="2" bestFit="1" customWidth="1"/>
    <col min="7" max="7" width="21.7109375" style="2" bestFit="1" customWidth="1"/>
    <col min="8" max="8" width="13.28515625" style="2" bestFit="1" customWidth="1"/>
    <col min="9" max="9" width="15.28515625" style="2" bestFit="1" customWidth="1"/>
    <col min="10" max="16384" width="11.42578125" style="2"/>
  </cols>
  <sheetData>
    <row r="1" spans="1:6" ht="21" customHeight="1" x14ac:dyDescent="0.25">
      <c r="A1" s="124" t="s">
        <v>66</v>
      </c>
      <c r="B1" s="125"/>
      <c r="C1" s="126"/>
      <c r="D1" s="126"/>
      <c r="E1" s="126"/>
    </row>
    <row r="2" spans="1:6" ht="15.75" thickBot="1" x14ac:dyDescent="0.3">
      <c r="A2" s="3"/>
      <c r="B2"/>
      <c r="C2"/>
      <c r="D2"/>
      <c r="E2"/>
      <c r="F2"/>
    </row>
    <row r="3" spans="1:6" ht="24" customHeight="1" x14ac:dyDescent="0.2">
      <c r="A3" s="78" t="s">
        <v>20</v>
      </c>
      <c r="B3" s="45">
        <v>5100</v>
      </c>
      <c r="C3" s="46"/>
      <c r="D3" s="46"/>
      <c r="E3" s="46"/>
      <c r="F3" s="46"/>
    </row>
    <row r="4" spans="1:6" ht="18" customHeight="1" x14ac:dyDescent="0.25">
      <c r="A4" s="127"/>
      <c r="B4" s="128" t="s">
        <v>23</v>
      </c>
      <c r="C4" s="128" t="s">
        <v>44</v>
      </c>
      <c r="D4" s="128" t="s">
        <v>21</v>
      </c>
      <c r="E4" s="123" t="s">
        <v>45</v>
      </c>
      <c r="F4" s="123" t="s">
        <v>24</v>
      </c>
    </row>
    <row r="5" spans="1:6" ht="18" customHeight="1" x14ac:dyDescent="0.25">
      <c r="A5" s="127"/>
      <c r="B5" s="128"/>
      <c r="C5" s="128"/>
      <c r="D5" s="128"/>
      <c r="E5" s="123"/>
      <c r="F5" s="123"/>
    </row>
    <row r="6" spans="1:6" ht="19.5" customHeight="1" x14ac:dyDescent="0.25">
      <c r="A6" s="47" t="s">
        <v>84</v>
      </c>
      <c r="B6" s="48">
        <f>$B$3</f>
        <v>5100</v>
      </c>
      <c r="C6" s="49"/>
      <c r="D6" s="48"/>
      <c r="E6" s="50">
        <v>0.13</v>
      </c>
      <c r="F6" s="51">
        <f>B6*E6</f>
        <v>663</v>
      </c>
    </row>
    <row r="7" spans="1:6" ht="19.5" customHeight="1" x14ac:dyDescent="0.25">
      <c r="A7" s="47" t="s">
        <v>85</v>
      </c>
      <c r="B7" s="48">
        <f>+B6</f>
        <v>5100</v>
      </c>
      <c r="C7" s="49">
        <f>'v 12 Grille de cotisations'!C21</f>
        <v>6.9000000000000006E-2</v>
      </c>
      <c r="D7" s="48">
        <f t="shared" ref="D7:D9" si="0">B7*C7</f>
        <v>351.90000000000003</v>
      </c>
      <c r="E7" s="50">
        <f>'v 12 Grille de cotisations'!D21</f>
        <v>8.5500000000000007E-2</v>
      </c>
      <c r="F7" s="51">
        <f t="shared" ref="F7:F13" si="1">B7*E7</f>
        <v>436.05</v>
      </c>
    </row>
    <row r="8" spans="1:6" ht="19.5" customHeight="1" x14ac:dyDescent="0.25">
      <c r="A8" s="47" t="s">
        <v>86</v>
      </c>
      <c r="B8" s="48">
        <f>B6</f>
        <v>5100</v>
      </c>
      <c r="C8" s="49">
        <v>4.0000000000000001E-3</v>
      </c>
      <c r="D8" s="48">
        <f t="shared" si="0"/>
        <v>20.400000000000002</v>
      </c>
      <c r="E8" s="50">
        <v>1.9E-2</v>
      </c>
      <c r="F8" s="51">
        <f t="shared" si="1"/>
        <v>96.899999999999991</v>
      </c>
    </row>
    <row r="9" spans="1:6" ht="19.5" customHeight="1" x14ac:dyDescent="0.25">
      <c r="A9" s="47" t="s">
        <v>87</v>
      </c>
      <c r="B9" s="48">
        <v>3311</v>
      </c>
      <c r="C9" s="49">
        <v>3.5000000000000001E-3</v>
      </c>
      <c r="D9" s="48">
        <f t="shared" si="0"/>
        <v>11.5885</v>
      </c>
      <c r="E9" s="54"/>
      <c r="F9" s="51"/>
    </row>
    <row r="10" spans="1:6" ht="19.5" customHeight="1" x14ac:dyDescent="0.25">
      <c r="A10" s="47" t="s">
        <v>88</v>
      </c>
      <c r="B10" s="48">
        <f>B3</f>
        <v>5100</v>
      </c>
      <c r="C10" s="52"/>
      <c r="D10" s="53"/>
      <c r="E10" s="54">
        <v>3.4500000000000003E-2</v>
      </c>
      <c r="F10" s="51">
        <f t="shared" si="1"/>
        <v>175.95000000000002</v>
      </c>
    </row>
    <row r="11" spans="1:6" ht="19.5" customHeight="1" x14ac:dyDescent="0.25">
      <c r="A11" s="47" t="s">
        <v>89</v>
      </c>
      <c r="B11" s="48"/>
      <c r="C11" s="52"/>
      <c r="D11" s="53"/>
      <c r="E11" s="50">
        <v>1.7999999999999999E-2</v>
      </c>
      <c r="F11" s="51"/>
    </row>
    <row r="12" spans="1:6" ht="19.5" customHeight="1" x14ac:dyDescent="0.25">
      <c r="A12" s="47" t="s">
        <v>90</v>
      </c>
      <c r="B12" s="48">
        <f>B7</f>
        <v>5100</v>
      </c>
      <c r="C12" s="52"/>
      <c r="D12" s="53"/>
      <c r="E12" s="50">
        <v>1E-3</v>
      </c>
      <c r="F12" s="51">
        <f t="shared" si="1"/>
        <v>5.1000000000000005</v>
      </c>
    </row>
    <row r="13" spans="1:6" ht="19.5" customHeight="1" x14ac:dyDescent="0.25">
      <c r="A13" s="47" t="s">
        <v>91</v>
      </c>
      <c r="B13" s="48">
        <f>B3</f>
        <v>5100</v>
      </c>
      <c r="C13" s="52"/>
      <c r="D13" s="53"/>
      <c r="E13" s="50">
        <v>3.0000000000000001E-3</v>
      </c>
      <c r="F13" s="51">
        <f t="shared" si="1"/>
        <v>15.3</v>
      </c>
    </row>
    <row r="14" spans="1:6" ht="19.5" hidden="1" customHeight="1" x14ac:dyDescent="0.25">
      <c r="A14" s="47"/>
      <c r="B14" s="48"/>
      <c r="C14" s="52"/>
      <c r="D14" s="53"/>
      <c r="E14" s="50"/>
      <c r="F14" s="51"/>
    </row>
    <row r="15" spans="1:6" ht="19.5" customHeight="1" x14ac:dyDescent="0.25">
      <c r="A15" s="47" t="s">
        <v>103</v>
      </c>
      <c r="B15" s="48">
        <f>B3</f>
        <v>5100</v>
      </c>
      <c r="C15" s="52"/>
      <c r="D15" s="53"/>
      <c r="E15" s="50">
        <v>0.02</v>
      </c>
      <c r="F15" s="51">
        <f t="shared" ref="F15" si="2">B15*E15</f>
        <v>102</v>
      </c>
    </row>
    <row r="16" spans="1:6" ht="19.5" customHeight="1" x14ac:dyDescent="0.25">
      <c r="A16" s="47" t="s">
        <v>10</v>
      </c>
      <c r="B16" s="48">
        <f>$B$3*0.9825 +F38+F40</f>
        <v>5160.95</v>
      </c>
      <c r="C16" s="49">
        <v>2.4E-2</v>
      </c>
      <c r="D16" s="48">
        <f t="shared" ref="D16:D18" si="3">B16*C16</f>
        <v>123.86279999999999</v>
      </c>
      <c r="E16" s="55"/>
      <c r="F16" s="56"/>
    </row>
    <row r="17" spans="1:9" ht="19.5" customHeight="1" x14ac:dyDescent="0.25">
      <c r="A17" s="47" t="s">
        <v>11</v>
      </c>
      <c r="B17" s="48">
        <f t="shared" ref="B17:B18" si="4">$B$3*0.9825</f>
        <v>5010.75</v>
      </c>
      <c r="C17" s="49">
        <v>6.8000000000000005E-2</v>
      </c>
      <c r="D17" s="48">
        <f t="shared" si="3"/>
        <v>340.73100000000005</v>
      </c>
      <c r="E17" s="55"/>
      <c r="F17" s="56"/>
    </row>
    <row r="18" spans="1:9" ht="19.5" customHeight="1" x14ac:dyDescent="0.25">
      <c r="A18" s="47" t="s">
        <v>13</v>
      </c>
      <c r="B18" s="48">
        <f t="shared" si="4"/>
        <v>5010.75</v>
      </c>
      <c r="C18" s="49">
        <v>5.0000000000000001E-3</v>
      </c>
      <c r="D18" s="48">
        <f t="shared" si="3"/>
        <v>25.053750000000001</v>
      </c>
      <c r="E18" s="55"/>
      <c r="F18" s="56"/>
    </row>
    <row r="19" spans="1:9" ht="19.5" customHeight="1" x14ac:dyDescent="0.25">
      <c r="A19" s="47" t="s">
        <v>92</v>
      </c>
      <c r="B19" s="48">
        <f>$B$3</f>
        <v>5100</v>
      </c>
      <c r="C19" s="57"/>
      <c r="D19" s="48"/>
      <c r="E19" s="58">
        <v>1.1599999999999999E-2</v>
      </c>
      <c r="F19" s="51">
        <f t="shared" ref="F19" si="5">B19*E19</f>
        <v>59.16</v>
      </c>
    </row>
    <row r="20" spans="1:9" ht="19.5" customHeight="1" x14ac:dyDescent="0.25">
      <c r="A20" s="102" t="s">
        <v>83</v>
      </c>
      <c r="B20" s="60"/>
      <c r="C20" s="61"/>
      <c r="D20" s="60"/>
      <c r="E20" s="62"/>
      <c r="F20" s="101"/>
    </row>
    <row r="21" spans="1:9" ht="19.5" customHeight="1" x14ac:dyDescent="0.25">
      <c r="A21" s="81" t="s">
        <v>25</v>
      </c>
      <c r="B21" s="80"/>
      <c r="C21" s="52"/>
      <c r="D21" s="52"/>
      <c r="E21" s="55"/>
      <c r="F21" s="63"/>
    </row>
    <row r="22" spans="1:9" ht="19.5" customHeight="1" x14ac:dyDescent="0.25">
      <c r="A22" s="47" t="s">
        <v>93</v>
      </c>
      <c r="B22" s="48">
        <f t="shared" ref="B22:B23" si="6">$B$3</f>
        <v>5100</v>
      </c>
      <c r="C22" s="49">
        <v>9.4999999999999998E-3</v>
      </c>
      <c r="D22" s="48">
        <f t="shared" ref="D22" si="7">B22*C22</f>
        <v>48.449999999999996</v>
      </c>
      <c r="E22" s="50">
        <v>4.0500000000000001E-2</v>
      </c>
      <c r="F22" s="51">
        <f t="shared" ref="F22:F23" si="8">B22*E22</f>
        <v>206.55</v>
      </c>
    </row>
    <row r="23" spans="1:9" ht="19.5" customHeight="1" x14ac:dyDescent="0.25">
      <c r="A23" s="47" t="s">
        <v>94</v>
      </c>
      <c r="B23" s="48">
        <f t="shared" si="6"/>
        <v>5100</v>
      </c>
      <c r="C23" s="52"/>
      <c r="D23" s="53"/>
      <c r="E23" s="50"/>
      <c r="F23" s="51">
        <f t="shared" si="8"/>
        <v>0</v>
      </c>
    </row>
    <row r="24" spans="1:9" ht="19.5" customHeight="1" x14ac:dyDescent="0.25">
      <c r="A24" s="59"/>
      <c r="B24" s="64"/>
      <c r="C24" s="65"/>
      <c r="D24" s="64"/>
      <c r="E24" s="66"/>
      <c r="F24" s="56"/>
      <c r="G24" s="1"/>
      <c r="H24" s="43"/>
      <c r="I24" s="44"/>
    </row>
    <row r="25" spans="1:9" ht="19.5" customHeight="1" x14ac:dyDescent="0.25">
      <c r="A25" s="81" t="s">
        <v>14</v>
      </c>
      <c r="B25" s="53"/>
      <c r="C25" s="52"/>
      <c r="D25" s="53"/>
      <c r="E25" s="55"/>
      <c r="F25" s="56"/>
      <c r="G25" s="1"/>
      <c r="H25" s="1"/>
      <c r="I25" s="1"/>
    </row>
    <row r="26" spans="1:9" ht="19.5" customHeight="1" x14ac:dyDescent="0.25">
      <c r="A26" s="47" t="s">
        <v>95</v>
      </c>
      <c r="B26" s="48">
        <f>B27</f>
        <v>5100</v>
      </c>
      <c r="C26" s="49">
        <v>3.1E-2</v>
      </c>
      <c r="D26" s="48">
        <f>B26*C26</f>
        <v>158.1</v>
      </c>
      <c r="E26" s="50">
        <v>4.65E-2</v>
      </c>
      <c r="F26" s="51">
        <f t="shared" ref="F26:F28" si="9">B26*E26</f>
        <v>237.15</v>
      </c>
      <c r="G26" s="1"/>
      <c r="H26" s="1"/>
      <c r="I26" s="1"/>
    </row>
    <row r="27" spans="1:9" ht="21" customHeight="1" x14ac:dyDescent="0.25">
      <c r="A27" s="47" t="s">
        <v>96</v>
      </c>
      <c r="B27" s="48">
        <f>B7</f>
        <v>5100</v>
      </c>
      <c r="C27" s="49">
        <v>8.0000000000000002E-3</v>
      </c>
      <c r="D27" s="48">
        <f t="shared" ref="D27:D28" si="10">B27*C27</f>
        <v>40.800000000000004</v>
      </c>
      <c r="E27" s="50">
        <v>1.2E-2</v>
      </c>
      <c r="F27" s="51">
        <f t="shared" si="9"/>
        <v>61.2</v>
      </c>
      <c r="G27" s="1"/>
      <c r="H27" s="1"/>
      <c r="I27" s="1"/>
    </row>
    <row r="28" spans="1:9" ht="21" customHeight="1" x14ac:dyDescent="0.25">
      <c r="A28" s="47" t="s">
        <v>97</v>
      </c>
      <c r="B28" s="48">
        <v>125</v>
      </c>
      <c r="C28" s="49">
        <v>8.9999999999999993E-3</v>
      </c>
      <c r="D28" s="48">
        <f t="shared" si="10"/>
        <v>1.125</v>
      </c>
      <c r="E28" s="50">
        <v>1.2999999999999999E-2</v>
      </c>
      <c r="F28" s="110">
        <f t="shared" si="9"/>
        <v>1.625</v>
      </c>
      <c r="G28" s="1"/>
      <c r="H28" s="1"/>
      <c r="I28" s="1"/>
    </row>
    <row r="29" spans="1:9" ht="21" customHeight="1" x14ac:dyDescent="0.25">
      <c r="A29" s="59"/>
      <c r="B29" s="48"/>
      <c r="C29" s="49"/>
      <c r="D29" s="64"/>
      <c r="E29" s="66"/>
      <c r="F29" s="111"/>
      <c r="G29" s="1"/>
      <c r="H29" s="43"/>
      <c r="I29" s="1"/>
    </row>
    <row r="30" spans="1:9" x14ac:dyDescent="0.25">
      <c r="A30" s="47"/>
      <c r="B30" s="53"/>
      <c r="C30" s="52"/>
      <c r="D30" s="53"/>
      <c r="E30" s="67"/>
      <c r="F30" s="111"/>
    </row>
    <row r="31" spans="1:9" ht="17.25" customHeight="1" x14ac:dyDescent="0.25">
      <c r="A31" s="81" t="s">
        <v>67</v>
      </c>
      <c r="B31" s="53"/>
      <c r="C31" s="52"/>
      <c r="D31" s="53"/>
      <c r="E31" s="67"/>
      <c r="F31" s="111"/>
    </row>
    <row r="32" spans="1:9" x14ac:dyDescent="0.25">
      <c r="A32" s="47"/>
      <c r="B32" s="53"/>
      <c r="C32" s="52"/>
      <c r="D32" s="53"/>
      <c r="E32" s="67"/>
      <c r="F32" s="111"/>
    </row>
    <row r="33" spans="1:6" ht="18" customHeight="1" x14ac:dyDescent="0.25">
      <c r="A33" s="47" t="s">
        <v>98</v>
      </c>
      <c r="B33" s="48">
        <v>3311</v>
      </c>
      <c r="C33" s="49">
        <v>7.8E-2</v>
      </c>
      <c r="D33" s="68">
        <f>B33*C33</f>
        <v>258.25799999999998</v>
      </c>
      <c r="E33" s="69">
        <v>0.1275</v>
      </c>
      <c r="F33" s="112">
        <f>E33*B33</f>
        <v>422.15250000000003</v>
      </c>
    </row>
    <row r="34" spans="1:6" ht="18" customHeight="1" x14ac:dyDescent="0.25">
      <c r="A34" s="47" t="s">
        <v>99</v>
      </c>
      <c r="B34" s="48">
        <v>3311</v>
      </c>
      <c r="C34" s="49">
        <v>1.2999999999999999E-3</v>
      </c>
      <c r="D34" s="68">
        <f>B34*C34</f>
        <v>4.3042999999999996</v>
      </c>
      <c r="E34" s="69">
        <v>2.2000000000000001E-3</v>
      </c>
      <c r="F34" s="112">
        <f>E34*B34</f>
        <v>7.2842000000000002</v>
      </c>
    </row>
    <row r="35" spans="1:6" ht="18" customHeight="1" x14ac:dyDescent="0.25">
      <c r="A35" s="47" t="s">
        <v>99</v>
      </c>
      <c r="B35" s="48">
        <v>1625</v>
      </c>
      <c r="C35" s="49">
        <v>1.2999999999999999E-3</v>
      </c>
      <c r="D35" s="68">
        <f>B35*C35</f>
        <v>2.1124999999999998</v>
      </c>
      <c r="E35" s="69">
        <v>2.2000000000000001E-3</v>
      </c>
      <c r="F35" s="70">
        <f>E35*B35</f>
        <v>3.5750000000000002</v>
      </c>
    </row>
    <row r="36" spans="1:6" ht="18" customHeight="1" x14ac:dyDescent="0.25">
      <c r="A36" s="47" t="s">
        <v>79</v>
      </c>
      <c r="B36" s="48">
        <f>B22</f>
        <v>5100</v>
      </c>
      <c r="C36" s="71">
        <v>2.4000000000000001E-4</v>
      </c>
      <c r="D36" s="68">
        <f>B36*C36</f>
        <v>1.224</v>
      </c>
      <c r="E36" s="72">
        <v>3.6000000000000002E-4</v>
      </c>
      <c r="F36" s="70">
        <f>E36*B36</f>
        <v>1.8360000000000001</v>
      </c>
    </row>
    <row r="37" spans="1:6" ht="18" customHeight="1" x14ac:dyDescent="0.25">
      <c r="A37" s="47"/>
      <c r="B37" s="48"/>
      <c r="C37" s="52"/>
      <c r="D37" s="53"/>
      <c r="E37" s="67"/>
      <c r="F37" s="67"/>
    </row>
    <row r="38" spans="1:6" ht="18" customHeight="1" x14ac:dyDescent="0.25">
      <c r="A38" s="47" t="s">
        <v>64</v>
      </c>
      <c r="B38" s="53"/>
      <c r="C38" s="52"/>
      <c r="D38" s="68">
        <v>19</v>
      </c>
      <c r="E38" s="70"/>
      <c r="F38" s="70">
        <v>38</v>
      </c>
    </row>
    <row r="39" spans="1:6" ht="18" hidden="1" customHeight="1" x14ac:dyDescent="0.25">
      <c r="A39" s="47"/>
      <c r="B39" s="48"/>
      <c r="C39" s="52"/>
      <c r="D39" s="68"/>
      <c r="E39" s="73"/>
      <c r="F39" s="70"/>
    </row>
    <row r="40" spans="1:6" ht="18" customHeight="1" x14ac:dyDescent="0.25">
      <c r="A40" s="47" t="s">
        <v>110</v>
      </c>
      <c r="B40" s="48">
        <f>B36</f>
        <v>5100</v>
      </c>
      <c r="C40" s="49">
        <v>6.0000000000000001E-3</v>
      </c>
      <c r="D40" s="68">
        <f>C40*B40</f>
        <v>30.6</v>
      </c>
      <c r="E40" s="73">
        <v>2.1999999999999999E-2</v>
      </c>
      <c r="F40" s="70">
        <f>E40*B40</f>
        <v>112.19999999999999</v>
      </c>
    </row>
    <row r="41" spans="1:6" ht="18" customHeight="1" x14ac:dyDescent="0.25">
      <c r="A41" s="47" t="s">
        <v>80</v>
      </c>
      <c r="B41" s="68">
        <f>F38+F40</f>
        <v>150.19999999999999</v>
      </c>
      <c r="C41" s="49">
        <v>6.8000000000000005E-2</v>
      </c>
      <c r="D41" s="68">
        <f>C41*B41</f>
        <v>10.2136</v>
      </c>
      <c r="E41" s="67"/>
      <c r="F41" s="67"/>
    </row>
    <row r="42" spans="1:6" ht="18" customHeight="1" x14ac:dyDescent="0.25">
      <c r="A42" s="47" t="s">
        <v>71</v>
      </c>
      <c r="B42" s="68">
        <f>B41</f>
        <v>150.19999999999999</v>
      </c>
      <c r="C42" s="49">
        <v>2.4E-2</v>
      </c>
      <c r="D42" s="68">
        <f t="shared" ref="D42:D43" si="11">C42*B42</f>
        <v>3.6048</v>
      </c>
      <c r="E42" s="67"/>
      <c r="F42" s="67"/>
    </row>
    <row r="43" spans="1:6" ht="18" customHeight="1" x14ac:dyDescent="0.25">
      <c r="A43" s="47" t="s">
        <v>13</v>
      </c>
      <c r="B43" s="68">
        <f>B42</f>
        <v>150.19999999999999</v>
      </c>
      <c r="C43" s="49">
        <v>5.0000000000000001E-3</v>
      </c>
      <c r="D43" s="68">
        <f t="shared" si="11"/>
        <v>0.751</v>
      </c>
      <c r="E43" s="67"/>
      <c r="F43" s="67"/>
    </row>
    <row r="44" spans="1:6" ht="18.75" customHeight="1" x14ac:dyDescent="0.25">
      <c r="A44" s="59"/>
      <c r="B44" s="53"/>
      <c r="C44" s="52"/>
      <c r="D44" s="79"/>
      <c r="E44" s="67"/>
      <c r="F44" s="67"/>
    </row>
    <row r="45" spans="1:6" ht="18.75" customHeight="1" x14ac:dyDescent="0.25">
      <c r="A45" s="102" t="s">
        <v>111</v>
      </c>
      <c r="B45" s="48">
        <f>$B$3</f>
        <v>5100</v>
      </c>
      <c r="C45" s="52"/>
      <c r="D45" s="79"/>
      <c r="E45" s="69">
        <v>6.7999999999999996E-3</v>
      </c>
      <c r="F45" s="104">
        <f>E45*B45</f>
        <v>34.68</v>
      </c>
    </row>
    <row r="46" spans="1:6" ht="18.75" customHeight="1" x14ac:dyDescent="0.25">
      <c r="A46" s="102" t="s">
        <v>112</v>
      </c>
      <c r="B46" s="48">
        <f t="shared" ref="B46" si="12">$B$3</f>
        <v>5100</v>
      </c>
      <c r="C46" s="52"/>
      <c r="D46" s="79"/>
      <c r="E46" s="69">
        <v>5.4999999999999997E-3</v>
      </c>
      <c r="F46" s="104">
        <f>E46*B46</f>
        <v>28.049999999999997</v>
      </c>
    </row>
    <row r="47" spans="1:6" ht="18.75" customHeight="1" x14ac:dyDescent="0.25">
      <c r="A47" s="59"/>
      <c r="B47" s="48"/>
      <c r="C47" s="52"/>
      <c r="D47" s="79"/>
      <c r="E47" s="67"/>
      <c r="F47" s="67"/>
    </row>
    <row r="48" spans="1:6" ht="22.5" customHeight="1" x14ac:dyDescent="0.25">
      <c r="A48" s="74" t="s">
        <v>26</v>
      </c>
      <c r="B48" s="75"/>
      <c r="C48" s="80"/>
      <c r="D48" s="48">
        <f>SUM(D6:D44)</f>
        <v>1452.07925</v>
      </c>
      <c r="E48" s="67"/>
      <c r="F48" s="48">
        <f>SUM(F6:F46)</f>
        <v>2707.7626999999998</v>
      </c>
    </row>
    <row r="49" spans="1:6" ht="22.5" customHeight="1" x14ac:dyDescent="0.25">
      <c r="A49" s="74" t="s">
        <v>43</v>
      </c>
      <c r="B49" s="75"/>
      <c r="C49" s="80"/>
      <c r="D49" s="77">
        <f>B3-D48</f>
        <v>3647.9207500000002</v>
      </c>
      <c r="E49" s="76"/>
      <c r="F49" s="67"/>
    </row>
    <row r="50" spans="1:6" ht="24" customHeight="1" x14ac:dyDescent="0.35">
      <c r="A50" s="5" t="s">
        <v>107</v>
      </c>
      <c r="B50" s="103"/>
      <c r="C50" s="4"/>
      <c r="D50" s="4"/>
      <c r="E50" s="4"/>
      <c r="F50" s="4"/>
    </row>
    <row r="51" spans="1:6" ht="24" customHeight="1" x14ac:dyDescent="0.25">
      <c r="A51" s="5"/>
      <c r="B51" s="5"/>
      <c r="C51" s="5"/>
      <c r="D51" s="42"/>
      <c r="E51" s="5"/>
      <c r="F51" s="42"/>
    </row>
    <row r="52" spans="1:6" ht="24" customHeight="1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</sheetData>
  <mergeCells count="7">
    <mergeCell ref="F4:F5"/>
    <mergeCell ref="A1:E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>
      <selection sqref="A1:D6"/>
    </sheetView>
  </sheetViews>
  <sheetFormatPr baseColWidth="10" defaultRowHeight="15" x14ac:dyDescent="0.25"/>
  <cols>
    <col min="1" max="1" width="48.5703125" bestFit="1" customWidth="1"/>
    <col min="2" max="2" width="9.85546875" style="87" bestFit="1" customWidth="1"/>
    <col min="4" max="4" width="12.42578125" customWidth="1"/>
  </cols>
  <sheetData>
    <row r="1" spans="1:4" ht="24" customHeight="1" x14ac:dyDescent="0.25">
      <c r="A1" s="88" t="s">
        <v>67</v>
      </c>
      <c r="B1" s="89"/>
      <c r="C1" s="90"/>
      <c r="D1" s="95"/>
    </row>
    <row r="2" spans="1:4" ht="32.25" customHeight="1" x14ac:dyDescent="0.25">
      <c r="A2" s="85"/>
      <c r="B2" s="86" t="s">
        <v>69</v>
      </c>
      <c r="C2" s="91" t="s">
        <v>73</v>
      </c>
      <c r="D2" s="96" t="s">
        <v>74</v>
      </c>
    </row>
    <row r="3" spans="1:4" ht="24" customHeight="1" x14ac:dyDescent="0.25">
      <c r="A3" s="82" t="s">
        <v>77</v>
      </c>
      <c r="B3" s="84" t="s">
        <v>75</v>
      </c>
      <c r="C3" s="83">
        <v>7.8E-2</v>
      </c>
      <c r="D3" s="97">
        <v>0.1275</v>
      </c>
    </row>
    <row r="4" spans="1:4" ht="24" customHeight="1" x14ac:dyDescent="0.25">
      <c r="A4" s="82" t="s">
        <v>78</v>
      </c>
      <c r="B4" s="84" t="s">
        <v>17</v>
      </c>
      <c r="C4" s="83">
        <v>1.2999999999999999E-3</v>
      </c>
      <c r="D4" s="97">
        <v>2.2000000000000001E-3</v>
      </c>
    </row>
    <row r="5" spans="1:4" ht="24" customHeight="1" x14ac:dyDescent="0.25">
      <c r="A5" s="82" t="s">
        <v>79</v>
      </c>
      <c r="B5" s="84" t="s">
        <v>76</v>
      </c>
      <c r="C5" s="92">
        <v>2.4000000000000001E-4</v>
      </c>
      <c r="D5" s="98">
        <v>3.6000000000000002E-4</v>
      </c>
    </row>
    <row r="6" spans="1:4" ht="24" customHeight="1" thickBot="1" x14ac:dyDescent="0.3">
      <c r="A6" s="93" t="s">
        <v>72</v>
      </c>
      <c r="B6" s="94" t="s">
        <v>1</v>
      </c>
      <c r="C6" s="94"/>
      <c r="D6" s="99">
        <v>1.4999999999999999E-2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v 12 Grille de cotisations</vt:lpstr>
      <vt:lpstr> bulletin dirigeant</vt:lpstr>
      <vt:lpstr> bulletin non cadre </vt:lpstr>
      <vt:lpstr> bulletin cadre</vt:lpstr>
      <vt:lpstr>Feuil2</vt:lpstr>
      <vt:lpstr>' bulletin cadre'!_Toc409093540</vt:lpstr>
      <vt:lpstr>' bulletin dirigeant'!_Toc409093540</vt:lpstr>
      <vt:lpstr>' bulletin non cadre '!_Toc409093540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cp:lastPrinted>2016-01-11T14:37:38Z</cp:lastPrinted>
  <dcterms:created xsi:type="dcterms:W3CDTF">2015-03-28T14:18:36Z</dcterms:created>
  <dcterms:modified xsi:type="dcterms:W3CDTF">2018-08-04T05:53:29Z</dcterms:modified>
</cp:coreProperties>
</file>