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20\PAIE N2 - renuméroté\10-VIDOS 10 GRILLE DE COTISATIONS\DOCUMENTS\"/>
    </mc:Choice>
  </mc:AlternateContent>
  <xr:revisionPtr revIDLastSave="0" documentId="8_{57F2D8F6-116F-4FC6-B710-14CCFF7499F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Mandataire" sheetId="16" r:id="rId1"/>
  </sheets>
  <definedNames>
    <definedName name="_Toc409093540" localSheetId="0">Mandataire!$A$1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6" l="1"/>
  <c r="B33" i="16"/>
  <c r="B8" i="16"/>
  <c r="B14" i="16" l="1"/>
  <c r="B12" i="16" l="1"/>
  <c r="F12" i="16" s="1"/>
  <c r="F38" i="16"/>
  <c r="B37" i="16"/>
  <c r="F37" i="16" s="1"/>
  <c r="B36" i="16"/>
  <c r="F36" i="16" s="1"/>
  <c r="F35" i="16"/>
  <c r="D35" i="16"/>
  <c r="F33" i="16"/>
  <c r="B32" i="16"/>
  <c r="D32" i="16" s="1"/>
  <c r="B26" i="16"/>
  <c r="B28" i="16" s="1"/>
  <c r="F25" i="16"/>
  <c r="D25" i="16"/>
  <c r="F23" i="16"/>
  <c r="F22" i="16"/>
  <c r="D22" i="16"/>
  <c r="F20" i="16"/>
  <c r="D20" i="16"/>
  <c r="B16" i="16"/>
  <c r="F16" i="16" s="1"/>
  <c r="B15" i="16"/>
  <c r="F15" i="16" s="1"/>
  <c r="F14" i="16"/>
  <c r="D14" i="16"/>
  <c r="F13" i="16"/>
  <c r="B11" i="16"/>
  <c r="F11" i="16" s="1"/>
  <c r="D10" i="16"/>
  <c r="B9" i="16"/>
  <c r="F9" i="16" s="1"/>
  <c r="F8" i="16"/>
  <c r="D8" i="16"/>
  <c r="B7" i="16"/>
  <c r="D7" i="16" s="1"/>
  <c r="F31" i="16" l="1"/>
  <c r="F10" i="16"/>
  <c r="F7" i="16"/>
  <c r="D9" i="16"/>
  <c r="F32" i="16"/>
  <c r="F21" i="16" s="1"/>
  <c r="B27" i="16"/>
  <c r="F27" i="16" s="1"/>
  <c r="D12" i="16"/>
  <c r="F39" i="16"/>
  <c r="D13" i="16"/>
  <c r="D16" i="16"/>
  <c r="D23" i="16"/>
  <c r="D38" i="16"/>
  <c r="D15" i="16"/>
  <c r="D37" i="16"/>
  <c r="D28" i="16"/>
  <c r="F28" i="16"/>
  <c r="D26" i="16"/>
  <c r="D36" i="16"/>
  <c r="D11" i="16"/>
  <c r="D24" i="16"/>
  <c r="F26" i="16"/>
  <c r="D33" i="16"/>
  <c r="F24" i="16"/>
  <c r="D31" i="16" l="1"/>
  <c r="D21" i="16"/>
  <c r="D30" i="16"/>
  <c r="F30" i="16"/>
  <c r="B17" i="16"/>
  <c r="F17" i="16" s="1"/>
  <c r="B29" i="16"/>
  <c r="F29" i="16" s="1"/>
  <c r="D27" i="16"/>
  <c r="B18" i="16" l="1"/>
  <c r="F18" i="16" s="1"/>
  <c r="D17" i="16"/>
  <c r="D29" i="16"/>
  <c r="B19" i="16" l="1"/>
  <c r="D19" i="16" s="1"/>
  <c r="D18" i="16"/>
  <c r="F19" i="16"/>
  <c r="F34" i="16" s="1"/>
  <c r="D34" i="16" l="1"/>
</calcChain>
</file>

<file path=xl/sharedStrings.xml><?xml version="1.0" encoding="utf-8"?>
<sst xmlns="http://schemas.openxmlformats.org/spreadsheetml/2006/main" count="78" uniqueCount="73">
  <si>
    <t>C.S.G. non déductible</t>
  </si>
  <si>
    <t>C.S.G. déductible</t>
  </si>
  <si>
    <t>CRDS non déductible</t>
  </si>
  <si>
    <t>RETRAITE COMPLEMENTAIRE</t>
  </si>
  <si>
    <t>Salaire brut</t>
  </si>
  <si>
    <t>Retenues sal</t>
  </si>
  <si>
    <t>Bases</t>
  </si>
  <si>
    <t>Cot patron.</t>
  </si>
  <si>
    <t>Salarial</t>
  </si>
  <si>
    <t>Patronal</t>
  </si>
  <si>
    <t>Mutuelle</t>
  </si>
  <si>
    <r>
      <t xml:space="preserve">Maladie </t>
    </r>
    <r>
      <rPr>
        <b/>
        <sz val="9"/>
        <color rgb="FFFF0000"/>
        <rFont val="Verdana"/>
        <family val="2"/>
      </rPr>
      <t>BRUT</t>
    </r>
  </si>
  <si>
    <r>
      <t xml:space="preserve">Vieillesse </t>
    </r>
    <r>
      <rPr>
        <b/>
        <sz val="9"/>
        <color rgb="FFFF0000"/>
        <rFont val="Verdana"/>
        <family val="2"/>
      </rPr>
      <t>TA</t>
    </r>
  </si>
  <si>
    <r>
      <t xml:space="preserve">Vieillesse </t>
    </r>
    <r>
      <rPr>
        <b/>
        <sz val="9"/>
        <color rgb="FFFF0000"/>
        <rFont val="Verdana"/>
        <family val="2"/>
      </rPr>
      <t>BRUT</t>
    </r>
  </si>
  <si>
    <r>
      <t xml:space="preserve">Versement transport </t>
    </r>
    <r>
      <rPr>
        <b/>
        <sz val="9"/>
        <color rgb="FFFF0000"/>
        <rFont val="Verdana"/>
        <family val="2"/>
      </rPr>
      <t>BRUT</t>
    </r>
  </si>
  <si>
    <r>
      <t xml:space="preserve">Allocations familiales </t>
    </r>
    <r>
      <rPr>
        <b/>
        <sz val="9"/>
        <color rgb="FFFF0000"/>
        <rFont val="Verdana"/>
        <family val="2"/>
      </rPr>
      <t>BRUT</t>
    </r>
  </si>
  <si>
    <r>
      <t xml:space="preserve">Contribution de solidarité autonomie </t>
    </r>
    <r>
      <rPr>
        <b/>
        <sz val="9"/>
        <color rgb="FFFF0000"/>
        <rFont val="Verdana"/>
        <family val="2"/>
      </rPr>
      <t>BRUT</t>
    </r>
  </si>
  <si>
    <r>
      <t xml:space="preserve">Accident du travail </t>
    </r>
    <r>
      <rPr>
        <b/>
        <sz val="9"/>
        <color rgb="FFFF0000"/>
        <rFont val="Verdana"/>
        <family val="2"/>
      </rPr>
      <t>BRUT</t>
    </r>
  </si>
  <si>
    <r>
      <t xml:space="preserve">APEC sur </t>
    </r>
    <r>
      <rPr>
        <b/>
        <sz val="9"/>
        <color rgb="FFFF0000"/>
        <rFont val="Verdana"/>
        <family val="2"/>
      </rPr>
      <t>TA + TB</t>
    </r>
  </si>
  <si>
    <r>
      <t xml:space="preserve">Complément Allocations familiales </t>
    </r>
    <r>
      <rPr>
        <b/>
        <sz val="9"/>
        <color rgb="FFFF0000"/>
        <rFont val="Verdana"/>
        <family val="2"/>
      </rPr>
      <t>BRUT</t>
    </r>
  </si>
  <si>
    <t xml:space="preserve">Taxes diverses </t>
  </si>
  <si>
    <t>Taxe d'apprentissage</t>
  </si>
  <si>
    <t>Contribution à la formation professionnelle continue</t>
  </si>
  <si>
    <t>Participation des employeurs à l'effort de construction</t>
  </si>
  <si>
    <t>Forfait social sur patronales de prevoyance et mut.</t>
  </si>
  <si>
    <t>URSSAF</t>
  </si>
  <si>
    <t xml:space="preserve">Allocations logement FNAL </t>
  </si>
  <si>
    <r>
      <t xml:space="preserve">Chômage </t>
    </r>
    <r>
      <rPr>
        <b/>
        <sz val="9"/>
        <color rgb="FFFF0000"/>
        <rFont val="Verdana"/>
        <family val="2"/>
      </rPr>
      <t xml:space="preserve">TAB </t>
    </r>
  </si>
  <si>
    <r>
      <t xml:space="preserve">AGS </t>
    </r>
    <r>
      <rPr>
        <b/>
        <sz val="9"/>
        <color rgb="FFFF0000"/>
        <rFont val="Verdana"/>
        <family val="2"/>
      </rPr>
      <t xml:space="preserve">TAB </t>
    </r>
  </si>
  <si>
    <t>CEG T1</t>
  </si>
  <si>
    <r>
      <t xml:space="preserve">Retraite </t>
    </r>
    <r>
      <rPr>
        <b/>
        <sz val="9"/>
        <color rgb="FFFF0000"/>
        <rFont val="Verdana"/>
        <family val="2"/>
      </rPr>
      <t>T1</t>
    </r>
  </si>
  <si>
    <r>
      <t xml:space="preserve">Retraite </t>
    </r>
    <r>
      <rPr>
        <b/>
        <sz val="9"/>
        <color rgb="FFFF0000"/>
        <rFont val="Verdana"/>
        <family val="2"/>
      </rPr>
      <t>T2</t>
    </r>
    <r>
      <rPr>
        <sz val="11"/>
        <color theme="1"/>
        <rFont val="Calibri"/>
        <family val="2"/>
        <scheme val="minor"/>
      </rPr>
      <t/>
    </r>
  </si>
  <si>
    <t>CEG T2</t>
  </si>
  <si>
    <t>CET T1 + T2</t>
  </si>
  <si>
    <t>Contribution au dialogue social</t>
  </si>
  <si>
    <t>Salarié 1</t>
  </si>
  <si>
    <t>Salaire de base</t>
  </si>
  <si>
    <t>Heures supplémentaires</t>
  </si>
  <si>
    <t>5 h * 2 300 / 151,67 * 125%</t>
  </si>
  <si>
    <t>Heures de travail</t>
  </si>
  <si>
    <t>151,6667 + 5</t>
  </si>
  <si>
    <t>156,57 h</t>
  </si>
  <si>
    <t>Le salaire est inférieur à 1,6 SMIC et l’allègement FILLON s’applique</t>
  </si>
  <si>
    <t>Coeff FILLON</t>
  </si>
  <si>
    <t>0,2849/0,6 * ((2 514,49 / 2 394,80) -1)</t>
  </si>
  <si>
    <t>Allègement FILLON</t>
  </si>
  <si>
    <t>2 394,80 * 0,0237</t>
  </si>
  <si>
    <t>Salarié 2</t>
  </si>
  <si>
    <t>Taux horaire</t>
  </si>
  <si>
    <t>3 500 / 154</t>
  </si>
  <si>
    <t>Retenue absence</t>
  </si>
  <si>
    <t>3 h * 22,73</t>
  </si>
  <si>
    <t>Mois en cours</t>
  </si>
  <si>
    <t>Janvier à partir du lundi 2.</t>
  </si>
  <si>
    <t>Effectif de l’entreprise</t>
  </si>
  <si>
    <t>60 salariés</t>
  </si>
  <si>
    <t>Salarié 1 :</t>
  </si>
  <si>
    <t>Salaire de base 2 300 € + 5 h supplémentaires</t>
  </si>
  <si>
    <t>Salaire de base 3 500 € – 3 heures d’absence</t>
  </si>
  <si>
    <t>Salarié 3</t>
  </si>
  <si>
    <t>Salaire de base : 6 000 €</t>
  </si>
  <si>
    <t>Prévoyance salariale sur tous les salarié</t>
  </si>
  <si>
    <t>0,50% sur TA</t>
  </si>
  <si>
    <t>Prévoyance patronale sur tous les salariés</t>
  </si>
  <si>
    <t>2,00 % sur TA</t>
  </si>
  <si>
    <t>Versement transport</t>
  </si>
  <si>
    <t>Prévoyance salariale sur tous les salarié sur TA</t>
  </si>
  <si>
    <t>Prévoyance patronale sur tous les salariés sur TA</t>
  </si>
  <si>
    <r>
      <t xml:space="preserve">Prévoyance sur </t>
    </r>
    <r>
      <rPr>
        <b/>
        <sz val="9"/>
        <color rgb="FFFF0000"/>
        <rFont val="Verdana"/>
        <family val="2"/>
      </rPr>
      <t>TA</t>
    </r>
  </si>
  <si>
    <t>Réduction cotisations sur heures supplémentaires</t>
  </si>
  <si>
    <t>Total des cotisations</t>
  </si>
  <si>
    <t>Total des taxes</t>
  </si>
  <si>
    <t>Mandataire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</si>
</sst>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9"/>
      <color rgb="FFFF0000"/>
      <name val="Verdana"/>
      <family val="2"/>
    </font>
    <font>
      <sz val="18"/>
      <name val="Arial"/>
      <family val="2"/>
    </font>
    <font>
      <b/>
      <sz val="14"/>
      <color rgb="FF000000"/>
      <name val="Trebuchet MS"/>
      <family val="2"/>
    </font>
    <font>
      <sz val="12"/>
      <color rgb="FF000000"/>
      <name val="Trebuchet MS"/>
      <family val="2"/>
    </font>
    <font>
      <b/>
      <sz val="12"/>
      <color rgb="FF000000"/>
      <name val="Trebuchet MS"/>
      <family val="2"/>
    </font>
    <font>
      <sz val="14"/>
      <color rgb="FF000000"/>
      <name val="Trebuchet MS"/>
      <family val="2"/>
    </font>
    <font>
      <b/>
      <sz val="9"/>
      <name val="Verdana"/>
      <family val="2"/>
    </font>
    <font>
      <b/>
      <strike/>
      <sz val="9"/>
      <color rgb="FF000000"/>
      <name val="Verdana"/>
      <family val="2"/>
    </font>
    <font>
      <b/>
      <strike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8" fontId="7" fillId="0" borderId="0" xfId="0" applyNumberFormat="1" applyFont="1" applyAlignment="1">
      <alignment horizontal="justify" vertical="center"/>
    </xf>
    <xf numFmtId="8" fontId="10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/>
    <xf numFmtId="0" fontId="8" fillId="0" borderId="2" xfId="0" applyFont="1" applyFill="1" applyBorder="1" applyAlignment="1">
      <alignment horizontal="left" vertical="center"/>
    </xf>
    <xf numFmtId="8" fontId="8" fillId="0" borderId="2" xfId="0" applyNumberFormat="1" applyFont="1" applyFill="1" applyBorder="1" applyAlignment="1">
      <alignment horizontal="right" vertical="center"/>
    </xf>
    <xf numFmtId="10" fontId="8" fillId="0" borderId="2" xfId="0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8" fontId="11" fillId="2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1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0" fontId="10" fillId="0" borderId="2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8" fontId="10" fillId="0" borderId="2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165" fontId="8" fillId="2" borderId="2" xfId="0" applyNumberFormat="1" applyFont="1" applyFill="1" applyBorder="1" applyAlignment="1">
      <alignment horizontal="center" vertical="center"/>
    </xf>
    <xf numFmtId="10" fontId="11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wrapText="1" readingOrder="1"/>
    </xf>
    <xf numFmtId="0" fontId="13" fillId="3" borderId="7" xfId="0" applyFont="1" applyFill="1" applyBorder="1" applyAlignment="1">
      <alignment horizontal="center" vertical="center" wrapText="1"/>
    </xf>
    <xf numFmtId="8" fontId="15" fillId="3" borderId="7" xfId="0" applyNumberFormat="1" applyFont="1" applyFill="1" applyBorder="1" applyAlignment="1">
      <alignment horizontal="right" vertical="center" wrapText="1" readingOrder="1"/>
    </xf>
    <xf numFmtId="0" fontId="15" fillId="3" borderId="7" xfId="0" applyFont="1" applyFill="1" applyBorder="1" applyAlignment="1">
      <alignment horizontal="center" vertical="center" wrapText="1" readingOrder="1"/>
    </xf>
    <xf numFmtId="0" fontId="15" fillId="3" borderId="7" xfId="0" applyFont="1" applyFill="1" applyBorder="1" applyAlignment="1">
      <alignment horizontal="right" vertical="center" wrapText="1" readingOrder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 vertical="center" wrapText="1" readingOrder="1"/>
    </xf>
    <xf numFmtId="0" fontId="17" fillId="3" borderId="8" xfId="0" applyFont="1" applyFill="1" applyBorder="1" applyAlignment="1">
      <alignment horizontal="left" vertical="center" wrapText="1" readingOrder="1"/>
    </xf>
    <xf numFmtId="10" fontId="17" fillId="3" borderId="8" xfId="0" applyNumberFormat="1" applyFont="1" applyFill="1" applyBorder="1" applyAlignment="1">
      <alignment horizontal="left" vertical="center" wrapText="1" readingOrder="1"/>
    </xf>
    <xf numFmtId="10" fontId="3" fillId="0" borderId="0" xfId="0" applyNumberFormat="1" applyFont="1" applyAlignment="1">
      <alignment horizontal="left" vertical="center"/>
    </xf>
    <xf numFmtId="8" fontId="11" fillId="0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8" fontId="18" fillId="2" borderId="2" xfId="0" applyNumberFormat="1" applyFont="1" applyFill="1" applyBorder="1" applyAlignment="1">
      <alignment horizontal="right" vertical="center"/>
    </xf>
    <xf numFmtId="44" fontId="10" fillId="0" borderId="2" xfId="1" applyFont="1" applyFill="1" applyBorder="1" applyAlignment="1">
      <alignment horizontal="right" vertical="center"/>
    </xf>
    <xf numFmtId="44" fontId="10" fillId="0" borderId="2" xfId="0" applyNumberFormat="1" applyFont="1" applyFill="1" applyBorder="1" applyAlignment="1">
      <alignment horizontal="right" vertical="center"/>
    </xf>
    <xf numFmtId="8" fontId="10" fillId="2" borderId="2" xfId="0" applyNumberFormat="1" applyFont="1" applyFill="1" applyBorder="1" applyAlignment="1">
      <alignment horizontal="right" vertical="center"/>
    </xf>
    <xf numFmtId="10" fontId="10" fillId="2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8" fontId="19" fillId="0" borderId="2" xfId="0" applyNumberFormat="1" applyFont="1" applyFill="1" applyBorder="1" applyAlignment="1">
      <alignment horizontal="right" vertical="center"/>
    </xf>
    <xf numFmtId="10" fontId="19" fillId="0" borderId="2" xfId="0" applyNumberFormat="1" applyFont="1" applyFill="1" applyBorder="1" applyAlignment="1">
      <alignment horizontal="center" vertical="center"/>
    </xf>
    <xf numFmtId="165" fontId="19" fillId="2" borderId="2" xfId="4" applyNumberFormat="1" applyFont="1" applyFill="1" applyBorder="1" applyAlignment="1">
      <alignment horizontal="center" vertical="center"/>
    </xf>
    <xf numFmtId="8" fontId="20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/>
    <xf numFmtId="0" fontId="0" fillId="0" borderId="0" xfId="0" applyAlignment="1"/>
    <xf numFmtId="0" fontId="14" fillId="3" borderId="4" xfId="0" applyFont="1" applyFill="1" applyBorder="1" applyAlignment="1">
      <alignment horizontal="center" vertical="center" wrapText="1" readingOrder="1"/>
    </xf>
    <xf numFmtId="0" fontId="14" fillId="3" borderId="5" xfId="0" applyFont="1" applyFill="1" applyBorder="1" applyAlignment="1">
      <alignment horizontal="center" vertical="center" wrapText="1" readingOrder="1"/>
    </xf>
    <xf numFmtId="0" fontId="14" fillId="3" borderId="6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6">
    <cellStyle name="Euro" xfId="2" xr:uid="{00000000-0005-0000-0000-000000000000}"/>
    <cellStyle name="Milliers 2" xfId="5" xr:uid="{00000000-0005-0000-0000-000001000000}"/>
    <cellStyle name="Monétaire" xfId="1" builtinId="4"/>
    <cellStyle name="Monétaire 2" xfId="3" xr:uid="{00000000-0005-0000-0000-000003000000}"/>
    <cellStyle name="Normal" xfId="0" builtinId="0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1846792</xdr:colOff>
      <xdr:row>16</xdr:row>
      <xdr:rowOff>164042</xdr:rowOff>
    </xdr:from>
    <xdr:to>
      <xdr:col>0</xdr:col>
      <xdr:colOff>3381375</xdr:colOff>
      <xdr:row>18</xdr:row>
      <xdr:rowOff>1058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AB5AB21-EB48-4084-BA27-9C20EF7BB04A}"/>
            </a:ext>
          </a:extLst>
        </xdr:cNvPr>
        <xdr:cNvSpPr txBox="1"/>
      </xdr:nvSpPr>
      <xdr:spPr>
        <a:xfrm>
          <a:off x="1846792" y="4374092"/>
          <a:ext cx="1534583" cy="332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rgbClr val="FF0000"/>
              </a:solidFill>
            </a:rPr>
            <a:t>Brut*98,25</a:t>
          </a:r>
          <a:r>
            <a:rPr lang="fr-FR" sz="1600">
              <a:solidFill>
                <a:srgbClr val="FF0000"/>
              </a:solidFill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5C696-2F1F-4721-8190-EB97ADB300B8}">
  <dimension ref="A1:J47"/>
  <sheetViews>
    <sheetView showZeros="0" tabSelected="1" zoomScaleNormal="100" workbookViewId="0">
      <selection activeCell="A30" sqref="A30"/>
    </sheetView>
  </sheetViews>
  <sheetFormatPr baseColWidth="10" defaultRowHeight="11.25" x14ac:dyDescent="0.25"/>
  <cols>
    <col min="1" max="1" width="55.5703125" style="2" bestFit="1" customWidth="1"/>
    <col min="2" max="2" width="16" style="2" customWidth="1"/>
    <col min="3" max="3" width="14.140625" style="2" customWidth="1"/>
    <col min="4" max="4" width="14.7109375" style="2" customWidth="1"/>
    <col min="5" max="5" width="14.28515625" style="2" bestFit="1" customWidth="1"/>
    <col min="6" max="6" width="13.85546875" style="2" bestFit="1" customWidth="1"/>
    <col min="7" max="7" width="21.7109375" style="2" bestFit="1" customWidth="1"/>
    <col min="8" max="8" width="74.42578125" style="2" hidden="1" customWidth="1"/>
    <col min="9" max="9" width="58.5703125" style="2" hidden="1" customWidth="1"/>
    <col min="10" max="10" width="11.5703125" style="2" hidden="1" customWidth="1"/>
    <col min="11" max="16384" width="11.42578125" style="2"/>
  </cols>
  <sheetData>
    <row r="1" spans="1:10" ht="21" customHeight="1" x14ac:dyDescent="0.25">
      <c r="A1" s="53" t="s">
        <v>72</v>
      </c>
      <c r="B1" s="54"/>
      <c r="C1" s="55"/>
      <c r="D1" s="55"/>
      <c r="E1" s="55"/>
    </row>
    <row r="2" spans="1:10" ht="19.5" thickBot="1" x14ac:dyDescent="0.3">
      <c r="A2" s="3"/>
      <c r="B2"/>
      <c r="C2"/>
      <c r="D2"/>
      <c r="E2"/>
      <c r="F2"/>
      <c r="H2" s="56" t="s">
        <v>35</v>
      </c>
      <c r="I2" s="57"/>
      <c r="J2" s="58"/>
    </row>
    <row r="3" spans="1:10" ht="24" customHeight="1" x14ac:dyDescent="0.2">
      <c r="A3" s="23" t="s">
        <v>4</v>
      </c>
      <c r="B3" s="6">
        <v>2500</v>
      </c>
      <c r="C3" s="7"/>
      <c r="D3" s="7"/>
      <c r="E3" s="7"/>
      <c r="F3" s="7"/>
      <c r="H3" s="28" t="s">
        <v>36</v>
      </c>
      <c r="I3" s="29"/>
      <c r="J3" s="30">
        <v>2300</v>
      </c>
    </row>
    <row r="4" spans="1:10" ht="18" customHeight="1" x14ac:dyDescent="0.25">
      <c r="A4" s="59"/>
      <c r="B4" s="60" t="s">
        <v>6</v>
      </c>
      <c r="C4" s="60" t="s">
        <v>8</v>
      </c>
      <c r="D4" s="60" t="s">
        <v>5</v>
      </c>
      <c r="E4" s="61" t="s">
        <v>9</v>
      </c>
      <c r="F4" s="61" t="s">
        <v>7</v>
      </c>
      <c r="H4" s="28" t="s">
        <v>37</v>
      </c>
      <c r="I4" s="31" t="s">
        <v>38</v>
      </c>
      <c r="J4" s="30">
        <v>94.8</v>
      </c>
    </row>
    <row r="5" spans="1:10" ht="18" customHeight="1" x14ac:dyDescent="0.25">
      <c r="A5" s="59"/>
      <c r="B5" s="60"/>
      <c r="C5" s="60"/>
      <c r="D5" s="60"/>
      <c r="E5" s="61"/>
      <c r="F5" s="61"/>
      <c r="H5" s="28" t="s">
        <v>4</v>
      </c>
      <c r="I5" s="29"/>
      <c r="J5" s="30">
        <v>2394.8000000000002</v>
      </c>
    </row>
    <row r="6" spans="1:10" ht="18" customHeight="1" x14ac:dyDescent="0.25">
      <c r="A6" s="27" t="s">
        <v>25</v>
      </c>
      <c r="B6" s="27"/>
      <c r="C6" s="27"/>
      <c r="D6" s="27"/>
      <c r="E6" s="26"/>
      <c r="F6" s="26"/>
      <c r="H6" s="28" t="s">
        <v>39</v>
      </c>
      <c r="I6" s="31" t="s">
        <v>40</v>
      </c>
      <c r="J6" s="32" t="s">
        <v>41</v>
      </c>
    </row>
    <row r="7" spans="1:10" ht="19.5" customHeight="1" x14ac:dyDescent="0.25">
      <c r="A7" s="21" t="s">
        <v>11</v>
      </c>
      <c r="B7" s="22">
        <f>$B$3</f>
        <v>2500</v>
      </c>
      <c r="C7" s="17"/>
      <c r="D7" s="22">
        <f t="shared" ref="D7:D38" si="0">B7*C7</f>
        <v>0</v>
      </c>
      <c r="E7" s="47">
        <v>0.13</v>
      </c>
      <c r="F7" s="43">
        <f>E7*B7</f>
        <v>325</v>
      </c>
      <c r="H7" s="28" t="s">
        <v>42</v>
      </c>
      <c r="I7" s="29"/>
      <c r="J7" s="33"/>
    </row>
    <row r="8" spans="1:10" ht="19.5" customHeight="1" x14ac:dyDescent="0.25">
      <c r="A8" s="8" t="s">
        <v>12</v>
      </c>
      <c r="B8" s="9">
        <f>B3</f>
        <v>2500</v>
      </c>
      <c r="C8" s="10">
        <v>6.9000000000000006E-2</v>
      </c>
      <c r="D8" s="9">
        <f t="shared" si="0"/>
        <v>172.50000000000003</v>
      </c>
      <c r="E8" s="11">
        <v>8.5500000000000007E-2</v>
      </c>
      <c r="F8" s="12">
        <f t="shared" ref="F8:F38" si="1">E8*B8</f>
        <v>213.75000000000003</v>
      </c>
      <c r="H8" s="28" t="s">
        <v>43</v>
      </c>
      <c r="I8" s="31" t="s">
        <v>44</v>
      </c>
      <c r="J8" s="32">
        <v>2.3699999999999999E-2</v>
      </c>
    </row>
    <row r="9" spans="1:10" ht="19.5" customHeight="1" x14ac:dyDescent="0.25">
      <c r="A9" s="8" t="s">
        <v>13</v>
      </c>
      <c r="B9" s="9">
        <f t="shared" ref="B9:B16" si="2">$B$3</f>
        <v>2500</v>
      </c>
      <c r="C9" s="10">
        <v>4.0000000000000001E-3</v>
      </c>
      <c r="D9" s="9">
        <f t="shared" si="0"/>
        <v>10</v>
      </c>
      <c r="E9" s="11">
        <v>1.9E-2</v>
      </c>
      <c r="F9" s="12">
        <f t="shared" si="1"/>
        <v>47.5</v>
      </c>
      <c r="H9" s="28" t="s">
        <v>45</v>
      </c>
      <c r="I9" s="31" t="s">
        <v>46</v>
      </c>
      <c r="J9" s="30">
        <v>56.76</v>
      </c>
    </row>
    <row r="10" spans="1:10" ht="19.5" customHeight="1" x14ac:dyDescent="0.25">
      <c r="A10" s="8" t="s">
        <v>14</v>
      </c>
      <c r="B10" s="9"/>
      <c r="C10" s="13"/>
      <c r="D10" s="9">
        <f t="shared" si="0"/>
        <v>0</v>
      </c>
      <c r="E10" s="15">
        <v>8.5000000000000006E-3</v>
      </c>
      <c r="F10" s="12">
        <f t="shared" si="1"/>
        <v>0</v>
      </c>
      <c r="H10" s="34"/>
      <c r="I10" s="29"/>
      <c r="J10" s="33"/>
    </row>
    <row r="11" spans="1:10" ht="19.5" customHeight="1" x14ac:dyDescent="0.25">
      <c r="A11" s="8" t="s">
        <v>15</v>
      </c>
      <c r="B11" s="9">
        <f t="shared" si="2"/>
        <v>2500</v>
      </c>
      <c r="C11" s="13"/>
      <c r="D11" s="9">
        <f t="shared" si="0"/>
        <v>0</v>
      </c>
      <c r="E11" s="11">
        <v>3.4500000000000003E-2</v>
      </c>
      <c r="F11" s="12">
        <f t="shared" si="1"/>
        <v>86.250000000000014</v>
      </c>
      <c r="H11" s="35" t="s">
        <v>47</v>
      </c>
      <c r="I11" s="29"/>
      <c r="J11" s="33"/>
    </row>
    <row r="12" spans="1:10" ht="19.5" customHeight="1" x14ac:dyDescent="0.25">
      <c r="A12" s="21" t="s">
        <v>19</v>
      </c>
      <c r="B12" s="9">
        <f t="shared" si="2"/>
        <v>2500</v>
      </c>
      <c r="C12" s="27"/>
      <c r="D12" s="22">
        <f t="shared" si="0"/>
        <v>0</v>
      </c>
      <c r="E12" s="47">
        <v>1.7999999999999999E-2</v>
      </c>
      <c r="F12" s="43">
        <f t="shared" si="1"/>
        <v>45</v>
      </c>
      <c r="H12" s="35" t="s">
        <v>36</v>
      </c>
      <c r="I12" s="29"/>
      <c r="J12" s="30">
        <v>3500</v>
      </c>
    </row>
    <row r="13" spans="1:10" ht="19.5" customHeight="1" x14ac:dyDescent="0.25">
      <c r="A13" s="8" t="s">
        <v>26</v>
      </c>
      <c r="B13" s="9"/>
      <c r="C13" s="13"/>
      <c r="D13" s="9">
        <f t="shared" si="0"/>
        <v>0</v>
      </c>
      <c r="E13" s="11">
        <v>5.0000000000000001E-3</v>
      </c>
      <c r="F13" s="12">
        <f t="shared" si="1"/>
        <v>0</v>
      </c>
      <c r="H13" s="35" t="s">
        <v>48</v>
      </c>
      <c r="I13" s="31" t="s">
        <v>49</v>
      </c>
      <c r="J13" s="30">
        <v>22.73</v>
      </c>
    </row>
    <row r="14" spans="1:10" ht="19.5" customHeight="1" x14ac:dyDescent="0.25">
      <c r="A14" s="8" t="s">
        <v>26</v>
      </c>
      <c r="B14" s="22">
        <f t="shared" si="2"/>
        <v>2500</v>
      </c>
      <c r="C14" s="13"/>
      <c r="D14" s="9">
        <f t="shared" si="0"/>
        <v>0</v>
      </c>
      <c r="E14" s="11">
        <v>1E-3</v>
      </c>
      <c r="F14" s="12">
        <f t="shared" si="1"/>
        <v>2.5</v>
      </c>
      <c r="H14" s="35" t="s">
        <v>50</v>
      </c>
      <c r="I14" s="31" t="s">
        <v>51</v>
      </c>
      <c r="J14" s="30">
        <v>68.19</v>
      </c>
    </row>
    <row r="15" spans="1:10" ht="19.5" customHeight="1" x14ac:dyDescent="0.25">
      <c r="A15" s="8" t="s">
        <v>16</v>
      </c>
      <c r="B15" s="9">
        <f t="shared" si="2"/>
        <v>2500</v>
      </c>
      <c r="C15" s="13"/>
      <c r="D15" s="9">
        <f t="shared" si="0"/>
        <v>0</v>
      </c>
      <c r="E15" s="11">
        <v>3.0000000000000001E-3</v>
      </c>
      <c r="F15" s="12">
        <f t="shared" si="1"/>
        <v>7.5</v>
      </c>
      <c r="H15" s="35" t="s">
        <v>4</v>
      </c>
      <c r="I15" s="29"/>
      <c r="J15" s="30">
        <v>3431.81</v>
      </c>
    </row>
    <row r="16" spans="1:10" ht="19.5" customHeight="1" thickBot="1" x14ac:dyDescent="0.3">
      <c r="A16" s="8" t="s">
        <v>17</v>
      </c>
      <c r="B16" s="9">
        <f t="shared" si="2"/>
        <v>2500</v>
      </c>
      <c r="C16" s="13"/>
      <c r="D16" s="9">
        <f t="shared" si="0"/>
        <v>0</v>
      </c>
      <c r="E16" s="11">
        <v>2.5000000000000001E-2</v>
      </c>
      <c r="F16" s="12">
        <f t="shared" si="1"/>
        <v>62.5</v>
      </c>
    </row>
    <row r="17" spans="1:10" ht="19.5" customHeight="1" thickBot="1" x14ac:dyDescent="0.3">
      <c r="A17" s="8" t="s">
        <v>0</v>
      </c>
      <c r="B17" s="9">
        <f>(B16*0.9825)+F32+F33</f>
        <v>2531.25</v>
      </c>
      <c r="C17" s="10">
        <v>2.4E-2</v>
      </c>
      <c r="D17" s="9">
        <f t="shared" si="0"/>
        <v>60.75</v>
      </c>
      <c r="E17" s="16"/>
      <c r="F17" s="12">
        <f t="shared" si="1"/>
        <v>0</v>
      </c>
      <c r="H17" s="36" t="s">
        <v>52</v>
      </c>
      <c r="I17" s="36" t="s">
        <v>53</v>
      </c>
    </row>
    <row r="18" spans="1:10" ht="19.5" customHeight="1" thickBot="1" x14ac:dyDescent="0.3">
      <c r="A18" s="8" t="s">
        <v>1</v>
      </c>
      <c r="B18" s="9">
        <f>B17</f>
        <v>2531.25</v>
      </c>
      <c r="C18" s="10">
        <v>6.8000000000000005E-2</v>
      </c>
      <c r="D18" s="9">
        <f t="shared" si="0"/>
        <v>172.125</v>
      </c>
      <c r="E18" s="16"/>
      <c r="F18" s="12">
        <f t="shared" si="1"/>
        <v>0</v>
      </c>
      <c r="H18" s="36" t="s">
        <v>54</v>
      </c>
      <c r="I18" s="36" t="s">
        <v>55</v>
      </c>
    </row>
    <row r="19" spans="1:10" ht="19.5" customHeight="1" thickBot="1" x14ac:dyDescent="0.3">
      <c r="A19" s="8" t="s">
        <v>2</v>
      </c>
      <c r="B19" s="9">
        <f>B18</f>
        <v>2531.25</v>
      </c>
      <c r="C19" s="10">
        <v>5.0000000000000001E-3</v>
      </c>
      <c r="D19" s="9">
        <f t="shared" si="0"/>
        <v>12.65625</v>
      </c>
      <c r="E19" s="16"/>
      <c r="F19" s="12">
        <f t="shared" si="1"/>
        <v>0</v>
      </c>
      <c r="H19" s="36" t="s">
        <v>56</v>
      </c>
      <c r="I19" s="36" t="s">
        <v>57</v>
      </c>
    </row>
    <row r="20" spans="1:10" ht="19.5" customHeight="1" thickBot="1" x14ac:dyDescent="0.3">
      <c r="A20" s="48" t="s">
        <v>34</v>
      </c>
      <c r="B20" s="49"/>
      <c r="C20" s="50"/>
      <c r="D20" s="49">
        <f t="shared" si="0"/>
        <v>0</v>
      </c>
      <c r="E20" s="51">
        <v>1.6000000000000001E-4</v>
      </c>
      <c r="F20" s="52">
        <f t="shared" si="1"/>
        <v>0</v>
      </c>
      <c r="H20" s="36" t="s">
        <v>47</v>
      </c>
      <c r="I20" s="36" t="s">
        <v>58</v>
      </c>
    </row>
    <row r="21" spans="1:10" ht="19.5" customHeight="1" thickBot="1" x14ac:dyDescent="0.3">
      <c r="A21" s="8" t="s">
        <v>24</v>
      </c>
      <c r="B21" s="9"/>
      <c r="C21" s="18"/>
      <c r="D21" s="9">
        <f t="shared" si="0"/>
        <v>0</v>
      </c>
      <c r="E21" s="11">
        <v>0.08</v>
      </c>
      <c r="F21" s="12">
        <f t="shared" si="1"/>
        <v>0</v>
      </c>
      <c r="H21" s="36" t="s">
        <v>59</v>
      </c>
      <c r="I21" s="36" t="s">
        <v>60</v>
      </c>
    </row>
    <row r="22" spans="1:10" ht="19.5" customHeight="1" thickBot="1" x14ac:dyDescent="0.3">
      <c r="A22" s="2" t="s">
        <v>69</v>
      </c>
      <c r="B22" s="9"/>
      <c r="C22" s="10">
        <v>-0.11310000000000001</v>
      </c>
      <c r="D22" s="39">
        <f t="shared" si="0"/>
        <v>0</v>
      </c>
      <c r="E22" s="16"/>
      <c r="F22" s="12">
        <f t="shared" si="1"/>
        <v>0</v>
      </c>
      <c r="H22" s="36" t="s">
        <v>66</v>
      </c>
      <c r="I22" s="36" t="s">
        <v>62</v>
      </c>
    </row>
    <row r="23" spans="1:10" ht="19.5" customHeight="1" thickBot="1" x14ac:dyDescent="0.3">
      <c r="A23" s="48" t="s">
        <v>27</v>
      </c>
      <c r="B23" s="49"/>
      <c r="C23" s="50"/>
      <c r="D23" s="49">
        <f t="shared" si="0"/>
        <v>0</v>
      </c>
      <c r="E23" s="51">
        <v>4.0500000000000001E-2</v>
      </c>
      <c r="F23" s="12">
        <f t="shared" si="1"/>
        <v>0</v>
      </c>
      <c r="H23" s="36" t="s">
        <v>67</v>
      </c>
      <c r="I23" s="36" t="s">
        <v>64</v>
      </c>
    </row>
    <row r="24" spans="1:10" ht="19.5" customHeight="1" thickBot="1" x14ac:dyDescent="0.3">
      <c r="A24" s="48" t="s">
        <v>28</v>
      </c>
      <c r="B24" s="49"/>
      <c r="C24" s="50"/>
      <c r="D24" s="49">
        <f t="shared" si="0"/>
        <v>0</v>
      </c>
      <c r="E24" s="51">
        <v>1.5E-3</v>
      </c>
      <c r="F24" s="12">
        <f t="shared" si="1"/>
        <v>0</v>
      </c>
      <c r="H24" s="36" t="s">
        <v>65</v>
      </c>
      <c r="I24" s="37">
        <v>8.5000000000000006E-3</v>
      </c>
    </row>
    <row r="25" spans="1:10" ht="19.5" customHeight="1" thickBot="1" x14ac:dyDescent="0.3">
      <c r="A25" s="27" t="s">
        <v>3</v>
      </c>
      <c r="B25" s="14"/>
      <c r="C25" s="13"/>
      <c r="D25" s="9">
        <f t="shared" si="0"/>
        <v>0</v>
      </c>
      <c r="E25" s="16"/>
      <c r="F25" s="12">
        <f t="shared" si="1"/>
        <v>0</v>
      </c>
      <c r="G25" s="1"/>
      <c r="H25" s="36" t="s">
        <v>61</v>
      </c>
      <c r="I25" s="38">
        <v>1.4999999999999999E-2</v>
      </c>
      <c r="J25" s="1"/>
    </row>
    <row r="26" spans="1:10" ht="19.5" customHeight="1" thickBot="1" x14ac:dyDescent="0.3">
      <c r="A26" s="8" t="s">
        <v>30</v>
      </c>
      <c r="B26" s="9">
        <f>B8</f>
        <v>2500</v>
      </c>
      <c r="C26" s="10">
        <v>3.15E-2</v>
      </c>
      <c r="D26" s="9">
        <f t="shared" si="0"/>
        <v>78.75</v>
      </c>
      <c r="E26" s="11">
        <v>4.7199999999999999E-2</v>
      </c>
      <c r="F26" s="12">
        <f t="shared" si="1"/>
        <v>118</v>
      </c>
      <c r="G26" s="1"/>
      <c r="H26" s="36" t="s">
        <v>63</v>
      </c>
      <c r="I26" s="38">
        <v>6.0000000000000001E-3</v>
      </c>
      <c r="J26" s="1"/>
    </row>
    <row r="27" spans="1:10" ht="19.5" customHeight="1" x14ac:dyDescent="0.25">
      <c r="A27" s="8" t="s">
        <v>31</v>
      </c>
      <c r="B27" s="9">
        <f>B3-B26</f>
        <v>0</v>
      </c>
      <c r="C27" s="10">
        <v>8.6400000000000005E-2</v>
      </c>
      <c r="D27" s="9">
        <f t="shared" si="0"/>
        <v>0</v>
      </c>
      <c r="E27" s="11">
        <v>0.1295</v>
      </c>
      <c r="F27" s="12">
        <f t="shared" si="1"/>
        <v>0</v>
      </c>
      <c r="G27" s="1"/>
      <c r="H27" s="1"/>
      <c r="I27" s="1"/>
      <c r="J27" s="1"/>
    </row>
    <row r="28" spans="1:10" ht="21" customHeight="1" x14ac:dyDescent="0.25">
      <c r="A28" s="8" t="s">
        <v>29</v>
      </c>
      <c r="B28" s="9">
        <f>B26</f>
        <v>2500</v>
      </c>
      <c r="C28" s="10">
        <v>8.6E-3</v>
      </c>
      <c r="D28" s="9">
        <f t="shared" si="0"/>
        <v>21.5</v>
      </c>
      <c r="E28" s="11">
        <v>1.29E-2</v>
      </c>
      <c r="F28" s="12">
        <f t="shared" si="1"/>
        <v>32.25</v>
      </c>
      <c r="G28" s="1"/>
      <c r="H28" s="1"/>
      <c r="I28" s="1"/>
      <c r="J28" s="1"/>
    </row>
    <row r="29" spans="1:10" ht="21" customHeight="1" x14ac:dyDescent="0.25">
      <c r="A29" s="8" t="s">
        <v>32</v>
      </c>
      <c r="B29" s="9">
        <f>B27</f>
        <v>0</v>
      </c>
      <c r="C29" s="10">
        <v>1.0800000000000001E-2</v>
      </c>
      <c r="D29" s="9">
        <f t="shared" si="0"/>
        <v>0</v>
      </c>
      <c r="E29" s="11">
        <v>1.6199999999999999E-2</v>
      </c>
      <c r="F29" s="12">
        <f t="shared" si="1"/>
        <v>0</v>
      </c>
      <c r="G29" s="1"/>
      <c r="H29" s="1"/>
      <c r="I29" s="1"/>
      <c r="J29" s="1"/>
    </row>
    <row r="30" spans="1:10" ht="21" customHeight="1" x14ac:dyDescent="0.25">
      <c r="A30" s="40" t="s">
        <v>33</v>
      </c>
      <c r="B30" s="9"/>
      <c r="C30" s="10">
        <v>1.4E-3</v>
      </c>
      <c r="D30" s="9">
        <f t="shared" si="0"/>
        <v>0</v>
      </c>
      <c r="E30" s="25">
        <v>2.0999999999999999E-3</v>
      </c>
      <c r="F30" s="12">
        <f t="shared" si="1"/>
        <v>0</v>
      </c>
      <c r="G30" s="1"/>
      <c r="H30" s="1"/>
      <c r="I30" s="1"/>
      <c r="J30" s="1"/>
    </row>
    <row r="31" spans="1:10" ht="18" customHeight="1" x14ac:dyDescent="0.25">
      <c r="A31" s="8" t="s">
        <v>18</v>
      </c>
      <c r="B31" s="9">
        <f>B3</f>
        <v>2500</v>
      </c>
      <c r="C31" s="20">
        <v>2.4000000000000001E-4</v>
      </c>
      <c r="D31" s="9">
        <f t="shared" si="0"/>
        <v>0.6</v>
      </c>
      <c r="E31" s="24">
        <v>3.6000000000000002E-4</v>
      </c>
      <c r="F31" s="12">
        <f t="shared" si="1"/>
        <v>0.9</v>
      </c>
    </row>
    <row r="32" spans="1:10" ht="18" customHeight="1" x14ac:dyDescent="0.25">
      <c r="A32" s="8" t="s">
        <v>10</v>
      </c>
      <c r="B32" s="9">
        <f t="shared" ref="B32:B37" si="3">$B$3</f>
        <v>2500</v>
      </c>
      <c r="C32" s="10">
        <v>6.0000000000000001E-3</v>
      </c>
      <c r="D32" s="9">
        <f t="shared" si="0"/>
        <v>15</v>
      </c>
      <c r="E32" s="11">
        <v>0.01</v>
      </c>
      <c r="F32" s="12">
        <f t="shared" si="1"/>
        <v>25</v>
      </c>
    </row>
    <row r="33" spans="1:6" ht="18" customHeight="1" x14ac:dyDescent="0.25">
      <c r="A33" s="8" t="s">
        <v>68</v>
      </c>
      <c r="B33" s="9">
        <f t="shared" si="3"/>
        <v>2500</v>
      </c>
      <c r="C33" s="10">
        <v>5.0000000000000001E-3</v>
      </c>
      <c r="D33" s="9">
        <f t="shared" si="0"/>
        <v>12.5</v>
      </c>
      <c r="E33" s="11">
        <v>0.02</v>
      </c>
      <c r="F33" s="12">
        <f t="shared" si="1"/>
        <v>50</v>
      </c>
    </row>
    <row r="34" spans="1:6" ht="18" customHeight="1" x14ac:dyDescent="0.25">
      <c r="A34" s="40" t="s">
        <v>70</v>
      </c>
      <c r="B34" s="22"/>
      <c r="C34" s="17"/>
      <c r="D34" s="22">
        <f>SUM(D7:D33)</f>
        <v>556.38125000000002</v>
      </c>
      <c r="E34" s="42"/>
      <c r="F34" s="43">
        <f>SUM(F7:F33)</f>
        <v>1016.15</v>
      </c>
    </row>
    <row r="35" spans="1:6" ht="18" customHeight="1" x14ac:dyDescent="0.25">
      <c r="A35" s="27" t="s">
        <v>20</v>
      </c>
      <c r="B35" s="9"/>
      <c r="C35" s="10"/>
      <c r="D35" s="9">
        <f t="shared" si="0"/>
        <v>0</v>
      </c>
      <c r="E35" s="19"/>
      <c r="F35" s="12">
        <f t="shared" si="1"/>
        <v>0</v>
      </c>
    </row>
    <row r="36" spans="1:6" ht="18" customHeight="1" x14ac:dyDescent="0.25">
      <c r="A36" s="8" t="s">
        <v>21</v>
      </c>
      <c r="B36" s="9">
        <f t="shared" si="3"/>
        <v>2500</v>
      </c>
      <c r="C36" s="10"/>
      <c r="D36" s="9">
        <f t="shared" si="0"/>
        <v>0</v>
      </c>
      <c r="E36" s="11">
        <v>6.7999999999999996E-3</v>
      </c>
      <c r="F36" s="12">
        <f t="shared" si="1"/>
        <v>17</v>
      </c>
    </row>
    <row r="37" spans="1:6" ht="18" customHeight="1" x14ac:dyDescent="0.25">
      <c r="A37" s="8" t="s">
        <v>22</v>
      </c>
      <c r="B37" s="9">
        <f t="shared" si="3"/>
        <v>2500</v>
      </c>
      <c r="C37" s="10"/>
      <c r="D37" s="9">
        <f t="shared" si="0"/>
        <v>0</v>
      </c>
      <c r="E37" s="11">
        <v>5.4999999999999997E-3</v>
      </c>
      <c r="F37" s="12">
        <f t="shared" si="1"/>
        <v>13.75</v>
      </c>
    </row>
    <row r="38" spans="1:6" ht="18" customHeight="1" x14ac:dyDescent="0.25">
      <c r="A38" s="8" t="s">
        <v>23</v>
      </c>
      <c r="B38" s="9"/>
      <c r="C38" s="10"/>
      <c r="D38" s="9">
        <f t="shared" si="0"/>
        <v>0</v>
      </c>
      <c r="E38" s="11">
        <v>4.4999999999999997E-3</v>
      </c>
      <c r="F38" s="12">
        <f t="shared" si="1"/>
        <v>0</v>
      </c>
    </row>
    <row r="39" spans="1:6" ht="18.75" customHeight="1" x14ac:dyDescent="0.25">
      <c r="A39" s="41" t="s">
        <v>71</v>
      </c>
      <c r="B39" s="44"/>
      <c r="C39" s="17"/>
      <c r="D39" s="45"/>
      <c r="E39" s="42"/>
      <c r="F39" s="46">
        <f>SUM(F36:F38)</f>
        <v>30.75</v>
      </c>
    </row>
    <row r="40" spans="1:6" ht="24" customHeight="1" x14ac:dyDescent="0.25">
      <c r="A40" s="4"/>
      <c r="B40" s="4"/>
      <c r="C40" s="4"/>
      <c r="D40" s="5"/>
      <c r="E40" s="4"/>
      <c r="F40" s="5"/>
    </row>
    <row r="41" spans="1:6" ht="24" customHeight="1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</sheetData>
  <mergeCells count="8">
    <mergeCell ref="A1:E1"/>
    <mergeCell ref="H2:J2"/>
    <mergeCell ref="A4:A5"/>
    <mergeCell ref="B4:B5"/>
    <mergeCell ref="C4:C5"/>
    <mergeCell ref="D4:D5"/>
    <mergeCell ref="E4:E5"/>
    <mergeCell ref="F4:F5"/>
  </mergeCells>
  <pageMargins left="0" right="0" top="0" bottom="0" header="0" footer="0"/>
  <pageSetup paperSize="9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Mandataire</vt:lpstr>
      <vt:lpstr>Mandataire!_Toc409093540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2016-01-11T14:37:38Z</cp:lastPrinted>
  <dcterms:created xsi:type="dcterms:W3CDTF">2015-03-28T14:18:36Z</dcterms:created>
  <dcterms:modified xsi:type="dcterms:W3CDTF">2020-02-08T09:53:45Z</dcterms:modified>
</cp:coreProperties>
</file>