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KHOS\Desktop\foad paie 2019\PAIE N1\PAIE M1 V7 ANNUALISATION DES ASSIETTES\DOCUMENTS\"/>
    </mc:Choice>
  </mc:AlternateContent>
  <xr:revisionPtr revIDLastSave="0" documentId="8_{D97AF07A-D246-4A60-A0A1-7949D24F354F}" xr6:coauthVersionLast="37" xr6:coauthVersionMax="37" xr10:uidLastSave="{00000000-0000-0000-0000-000000000000}"/>
  <bookViews>
    <workbookView xWindow="0" yWindow="0" windowWidth="6000" windowHeight="9480" xr2:uid="{380DD4D5-432E-48FD-A365-61DF0C9C1E82}"/>
  </bookViews>
  <sheets>
    <sheet name="Enoncé 1" sheetId="2" r:id="rId1"/>
    <sheet name="Régularisation progressive" sheetId="1" r:id="rId2"/>
    <sheet name="Régularisation annuelle" sheetId="9" r:id="rId3"/>
  </sheet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9" l="1"/>
  <c r="H11" i="9"/>
  <c r="H7" i="9"/>
  <c r="H8" i="9" l="1"/>
  <c r="E6" i="1" l="1"/>
  <c r="E7" i="1"/>
  <c r="E8" i="1"/>
  <c r="E9" i="1"/>
  <c r="E10" i="1"/>
  <c r="E11" i="1"/>
  <c r="E12" i="1"/>
  <c r="E13" i="1"/>
  <c r="E14" i="1"/>
  <c r="E15" i="1"/>
  <c r="E16" i="1"/>
  <c r="E5" i="1"/>
  <c r="D7" i="2"/>
  <c r="B6" i="9" s="1"/>
  <c r="C6" i="9" s="1"/>
  <c r="D6" i="9" s="1"/>
  <c r="D8" i="2"/>
  <c r="B7" i="9" s="1"/>
  <c r="D9" i="2"/>
  <c r="B8" i="9" s="1"/>
  <c r="D10" i="2"/>
  <c r="B9" i="9" s="1"/>
  <c r="D11" i="2"/>
  <c r="B10" i="9" s="1"/>
  <c r="D12" i="2"/>
  <c r="B11" i="9" s="1"/>
  <c r="D13" i="2"/>
  <c r="B12" i="9" s="1"/>
  <c r="D14" i="2"/>
  <c r="B13" i="9" s="1"/>
  <c r="C13" i="9" s="1"/>
  <c r="D13" i="9" s="1"/>
  <c r="D15" i="2"/>
  <c r="B14" i="9" s="1"/>
  <c r="C14" i="9" s="1"/>
  <c r="D14" i="9" s="1"/>
  <c r="D16" i="2"/>
  <c r="B15" i="9" s="1"/>
  <c r="D17" i="2"/>
  <c r="D6" i="2"/>
  <c r="B5" i="9" s="1"/>
  <c r="B16" i="9" l="1"/>
  <c r="D10" i="9"/>
  <c r="C10" i="9"/>
  <c r="C5" i="9"/>
  <c r="H9" i="9"/>
  <c r="D5" i="9"/>
  <c r="C15" i="9"/>
  <c r="D15" i="9"/>
  <c r="C11" i="9"/>
  <c r="D11" i="9"/>
  <c r="C7" i="9"/>
  <c r="D7" i="9"/>
  <c r="C9" i="9"/>
  <c r="D9" i="9"/>
  <c r="C12" i="9"/>
  <c r="D12" i="9"/>
  <c r="C8" i="9"/>
  <c r="D8" i="9"/>
  <c r="C6" i="1"/>
  <c r="C7" i="1"/>
  <c r="C8" i="1"/>
  <c r="C9" i="1"/>
  <c r="C11" i="1"/>
  <c r="C12" i="1"/>
  <c r="C13" i="1"/>
  <c r="C14" i="1"/>
  <c r="C5" i="1"/>
  <c r="D5" i="1" s="1"/>
  <c r="C10" i="1"/>
  <c r="C15" i="1"/>
  <c r="C16" i="1"/>
  <c r="C16" i="9" l="1"/>
  <c r="D16" i="9"/>
  <c r="H12" i="9"/>
  <c r="D6" i="1"/>
  <c r="F5" i="1"/>
  <c r="G5" i="1" s="1"/>
  <c r="H5" i="1" s="1"/>
  <c r="D7" i="1" l="1"/>
  <c r="D8" i="1" s="1"/>
  <c r="D9" i="1" s="1"/>
  <c r="D10" i="1" s="1"/>
  <c r="D11" i="1" s="1"/>
  <c r="D12" i="1" s="1"/>
  <c r="D13" i="1" s="1"/>
  <c r="D14" i="1" s="1"/>
  <c r="D15" i="1" s="1"/>
  <c r="D16" i="1" s="1"/>
  <c r="F6" i="1"/>
  <c r="G6" i="1" s="1"/>
  <c r="H6" i="1" s="1"/>
  <c r="F7" i="1"/>
  <c r="G7" i="1" l="1"/>
  <c r="H7" i="1" s="1"/>
  <c r="F8" i="1"/>
  <c r="G8" i="1" s="1"/>
  <c r="H8" i="1" s="1"/>
  <c r="F9" i="1" l="1"/>
  <c r="G9" i="1" s="1"/>
  <c r="H9" i="1" s="1"/>
  <c r="F10" i="1" l="1"/>
  <c r="G10" i="1" s="1"/>
  <c r="H10" i="1" s="1"/>
  <c r="F11" i="1" l="1"/>
  <c r="G11" i="1" s="1"/>
  <c r="H11" i="1" s="1"/>
  <c r="F12" i="1" l="1"/>
  <c r="G12" i="1" s="1"/>
  <c r="H12" i="1" s="1"/>
  <c r="F13" i="1" l="1"/>
  <c r="G13" i="1" s="1"/>
  <c r="H13" i="1" s="1"/>
  <c r="F14" i="1" l="1"/>
  <c r="G14" i="1" s="1"/>
  <c r="H14" i="1" s="1"/>
  <c r="F16" i="1" l="1"/>
  <c r="F15" i="1"/>
  <c r="G15" i="1" s="1"/>
  <c r="H15" i="1" s="1"/>
  <c r="G16" i="1" l="1"/>
  <c r="H16" i="1" s="1"/>
</calcChain>
</file>

<file path=xl/sharedStrings.xml><?xml version="1.0" encoding="utf-8"?>
<sst xmlns="http://schemas.openxmlformats.org/spreadsheetml/2006/main" count="32" uniqueCount="26">
  <si>
    <t>Plafond de sécurité sociale</t>
  </si>
  <si>
    <t>MOIS</t>
  </si>
  <si>
    <t>Plafond</t>
  </si>
  <si>
    <t>Salaire de base</t>
  </si>
  <si>
    <t>Commissions</t>
  </si>
  <si>
    <t>Salaires bruts</t>
  </si>
  <si>
    <t>Cumuls bruts</t>
  </si>
  <si>
    <t>Plafonds cumulés</t>
  </si>
  <si>
    <t>TA cumulées</t>
  </si>
  <si>
    <t>TA du mois</t>
  </si>
  <si>
    <t>TB du mois</t>
  </si>
  <si>
    <t>DECOMPOSITION DU SALAIRE BRUT EN TRANCHES</t>
  </si>
  <si>
    <t>NUMERO</t>
  </si>
  <si>
    <t>Regularisation en décembre</t>
  </si>
  <si>
    <t>Salaires bruts janvier à décembre inclus</t>
  </si>
  <si>
    <t>TA cumulée janvier à décembre</t>
  </si>
  <si>
    <t>TA cumulée janvier à novembre</t>
  </si>
  <si>
    <t>TA du mois de décembre</t>
  </si>
  <si>
    <t>TB de décembre</t>
  </si>
  <si>
    <t>B5 à B15</t>
  </si>
  <si>
    <t>C5 à C15</t>
  </si>
  <si>
    <t>C5 à C14</t>
  </si>
  <si>
    <t>I9 - I 11</t>
  </si>
  <si>
    <t>BRUT - TA de décembre</t>
  </si>
  <si>
    <t>Plafond annuel = 3 377 * 12 mois</t>
  </si>
  <si>
    <t>Totaux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</si>
</sst>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" fontId="0" fillId="0" borderId="4" xfId="0" applyNumberFormat="1" applyBorder="1" applyAlignment="1">
      <alignment vertical="center"/>
    </xf>
    <xf numFmtId="164" fontId="0" fillId="0" borderId="5" xfId="1" applyNumberFormat="1" applyFont="1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17" fontId="0" fillId="0" borderId="7" xfId="0" applyNumberFormat="1" applyBorder="1" applyAlignment="1">
      <alignment vertical="center"/>
    </xf>
    <xf numFmtId="164" fontId="0" fillId="0" borderId="8" xfId="1" applyNumberFormat="1" applyFont="1" applyBorder="1" applyAlignment="1">
      <alignment vertical="center"/>
    </xf>
    <xf numFmtId="164" fontId="0" fillId="0" borderId="9" xfId="1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164" fontId="0" fillId="0" borderId="5" xfId="0" applyNumberForma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7" fontId="0" fillId="0" borderId="5" xfId="0" applyNumberFormat="1" applyBorder="1" applyAlignment="1">
      <alignment vertical="center"/>
    </xf>
    <xf numFmtId="164" fontId="0" fillId="2" borderId="5" xfId="0" applyNumberFormat="1" applyFill="1" applyBorder="1" applyAlignment="1">
      <alignment vertical="center"/>
    </xf>
    <xf numFmtId="164" fontId="0" fillId="3" borderId="5" xfId="0" applyNumberFormat="1" applyFill="1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0" fillId="3" borderId="8" xfId="0" applyNumberForma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" fontId="2" fillId="0" borderId="4" xfId="0" applyNumberFormat="1" applyFont="1" applyBorder="1" applyAlignment="1">
      <alignment vertical="center"/>
    </xf>
    <xf numFmtId="17" fontId="2" fillId="0" borderId="7" xfId="0" applyNumberFormat="1" applyFont="1" applyBorder="1" applyAlignment="1">
      <alignment vertical="center"/>
    </xf>
    <xf numFmtId="164" fontId="0" fillId="2" borderId="10" xfId="0" applyNumberFormat="1" applyFill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2" borderId="11" xfId="0" applyNumberFormat="1" applyFill="1" applyBorder="1" applyAlignment="1">
      <alignment vertical="center"/>
    </xf>
    <xf numFmtId="17" fontId="2" fillId="0" borderId="12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3" borderId="6" xfId="0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0" borderId="9" xfId="0" applyFont="1" applyBorder="1" applyAlignment="1">
      <alignment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17</xdr:row>
      <xdr:rowOff>133349</xdr:rowOff>
    </xdr:from>
    <xdr:to>
      <xdr:col>4</xdr:col>
      <xdr:colOff>38100</xdr:colOff>
      <xdr:row>21</xdr:row>
      <xdr:rowOff>41412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6D5B200C-BD4C-472F-8E5F-1D315B5E760D}"/>
            </a:ext>
          </a:extLst>
        </xdr:cNvPr>
        <xdr:cNvSpPr txBox="1"/>
      </xdr:nvSpPr>
      <xdr:spPr>
        <a:xfrm>
          <a:off x="76200" y="3968197"/>
          <a:ext cx="3556552" cy="6700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accent1"/>
              </a:solidFill>
            </a:rPr>
            <a:t>Décomposez les salaires bruts mensuels en</a:t>
          </a:r>
          <a:r>
            <a:rPr lang="fr-FR" sz="1400" b="1" baseline="0">
              <a:solidFill>
                <a:schemeClr val="accent1"/>
              </a:solidFill>
            </a:rPr>
            <a:t> tranches A et B </a:t>
          </a:r>
          <a:endParaRPr lang="fr-FR" sz="1400" b="1">
            <a:solidFill>
              <a:schemeClr val="accent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2F4F0-BABC-4B6C-A123-61F21A163A70}">
  <sheetPr>
    <tabColor rgb="FFFF0000"/>
  </sheetPr>
  <dimension ref="A1:D17"/>
  <sheetViews>
    <sheetView tabSelected="1" zoomScale="115" zoomScaleNormal="115" workbookViewId="0">
      <selection activeCell="C11" sqref="C11"/>
    </sheetView>
  </sheetViews>
  <sheetFormatPr baseColWidth="10" defaultRowHeight="15" x14ac:dyDescent="0.25"/>
  <cols>
    <col min="1" max="1" width="11.42578125" style="3"/>
    <col min="2" max="2" width="14.28515625" style="3" bestFit="1" customWidth="1"/>
    <col min="3" max="3" width="15.28515625" style="3" bestFit="1" customWidth="1"/>
    <col min="4" max="4" width="12.85546875" style="3" bestFit="1" customWidth="1"/>
    <col min="5" max="16384" width="11.42578125" style="3"/>
  </cols>
  <sheetData>
    <row r="1" spans="1:4" ht="18.75" x14ac:dyDescent="0.25">
      <c r="A1" s="6" t="s">
        <v>11</v>
      </c>
    </row>
    <row r="3" spans="1:4" x14ac:dyDescent="0.25">
      <c r="A3" s="1" t="s">
        <v>2</v>
      </c>
      <c r="B3" s="2">
        <v>3377</v>
      </c>
    </row>
    <row r="4" spans="1:4" ht="15.75" thickBot="1" x14ac:dyDescent="0.3"/>
    <row r="5" spans="1:4" ht="18" customHeight="1" x14ac:dyDescent="0.25">
      <c r="A5" s="7"/>
      <c r="B5" s="8" t="s">
        <v>3</v>
      </c>
      <c r="C5" s="8" t="s">
        <v>4</v>
      </c>
      <c r="D5" s="9" t="s">
        <v>5</v>
      </c>
    </row>
    <row r="6" spans="1:4" ht="18" customHeight="1" x14ac:dyDescent="0.25">
      <c r="A6" s="10">
        <v>43466</v>
      </c>
      <c r="B6" s="11">
        <v>2000</v>
      </c>
      <c r="C6" s="11">
        <v>1500</v>
      </c>
      <c r="D6" s="12">
        <f t="shared" ref="D6:D17" si="0">SUM(B6:C6)</f>
        <v>3500</v>
      </c>
    </row>
    <row r="7" spans="1:4" ht="18" customHeight="1" x14ac:dyDescent="0.25">
      <c r="A7" s="10">
        <v>43497</v>
      </c>
      <c r="B7" s="11">
        <v>2000</v>
      </c>
      <c r="C7" s="11">
        <v>800</v>
      </c>
      <c r="D7" s="12">
        <f t="shared" si="0"/>
        <v>2800</v>
      </c>
    </row>
    <row r="8" spans="1:4" ht="18" customHeight="1" x14ac:dyDescent="0.25">
      <c r="A8" s="10">
        <v>43525</v>
      </c>
      <c r="B8" s="11">
        <v>2000</v>
      </c>
      <c r="C8" s="11">
        <v>2000</v>
      </c>
      <c r="D8" s="12">
        <f t="shared" si="0"/>
        <v>4000</v>
      </c>
    </row>
    <row r="9" spans="1:4" ht="18" customHeight="1" x14ac:dyDescent="0.25">
      <c r="A9" s="10">
        <v>43556</v>
      </c>
      <c r="B9" s="11">
        <v>2000</v>
      </c>
      <c r="C9" s="11">
        <v>500</v>
      </c>
      <c r="D9" s="12">
        <f t="shared" si="0"/>
        <v>2500</v>
      </c>
    </row>
    <row r="10" spans="1:4" ht="18" customHeight="1" x14ac:dyDescent="0.25">
      <c r="A10" s="10">
        <v>43586</v>
      </c>
      <c r="B10" s="11">
        <v>2000</v>
      </c>
      <c r="C10" s="11">
        <v>3000</v>
      </c>
      <c r="D10" s="12">
        <f t="shared" si="0"/>
        <v>5000</v>
      </c>
    </row>
    <row r="11" spans="1:4" ht="18" customHeight="1" x14ac:dyDescent="0.25">
      <c r="A11" s="10">
        <v>43617</v>
      </c>
      <c r="B11" s="11">
        <v>2000</v>
      </c>
      <c r="C11" s="11">
        <v>1000</v>
      </c>
      <c r="D11" s="12">
        <f t="shared" si="0"/>
        <v>3000</v>
      </c>
    </row>
    <row r="12" spans="1:4" ht="18" customHeight="1" x14ac:dyDescent="0.25">
      <c r="A12" s="10">
        <v>43647</v>
      </c>
      <c r="B12" s="11">
        <v>2000</v>
      </c>
      <c r="C12" s="11">
        <v>200</v>
      </c>
      <c r="D12" s="12">
        <f t="shared" si="0"/>
        <v>2200</v>
      </c>
    </row>
    <row r="13" spans="1:4" ht="18" customHeight="1" x14ac:dyDescent="0.25">
      <c r="A13" s="10">
        <v>43678</v>
      </c>
      <c r="B13" s="11">
        <v>2000</v>
      </c>
      <c r="C13" s="11">
        <v>300</v>
      </c>
      <c r="D13" s="12">
        <f t="shared" si="0"/>
        <v>2300</v>
      </c>
    </row>
    <row r="14" spans="1:4" ht="18" customHeight="1" x14ac:dyDescent="0.25">
      <c r="A14" s="10">
        <v>43709</v>
      </c>
      <c r="B14" s="11">
        <v>2000</v>
      </c>
      <c r="C14" s="11">
        <v>2000</v>
      </c>
      <c r="D14" s="12">
        <f t="shared" si="0"/>
        <v>4000</v>
      </c>
    </row>
    <row r="15" spans="1:4" ht="18" customHeight="1" x14ac:dyDescent="0.25">
      <c r="A15" s="10">
        <v>43739</v>
      </c>
      <c r="B15" s="11">
        <v>2000</v>
      </c>
      <c r="C15" s="11">
        <v>3500</v>
      </c>
      <c r="D15" s="12">
        <f t="shared" si="0"/>
        <v>5500</v>
      </c>
    </row>
    <row r="16" spans="1:4" ht="18" customHeight="1" x14ac:dyDescent="0.25">
      <c r="A16" s="10">
        <v>43770</v>
      </c>
      <c r="B16" s="11">
        <v>2000</v>
      </c>
      <c r="C16" s="11">
        <v>800</v>
      </c>
      <c r="D16" s="12">
        <f t="shared" si="0"/>
        <v>2800</v>
      </c>
    </row>
    <row r="17" spans="1:4" ht="18" customHeight="1" thickBot="1" x14ac:dyDescent="0.3">
      <c r="A17" s="13">
        <v>43800</v>
      </c>
      <c r="B17" s="14">
        <v>4000</v>
      </c>
      <c r="C17" s="14">
        <v>400</v>
      </c>
      <c r="D17" s="15">
        <f t="shared" si="0"/>
        <v>4400</v>
      </c>
    </row>
  </sheetData>
  <pageMargins left="0.7" right="0.7" top="0.75" bottom="0.75" header="0.3" footer="0.3"/>
  <ignoredErrors>
    <ignoredError sqref="D6:D1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6FEAD-C5AD-46B5-98BB-7CDB7F41A730}">
  <dimension ref="A2:H17"/>
  <sheetViews>
    <sheetView topLeftCell="B4" zoomScale="125" zoomScaleNormal="125" workbookViewId="0">
      <selection activeCell="K7" sqref="K7"/>
    </sheetView>
  </sheetViews>
  <sheetFormatPr baseColWidth="10" defaultRowHeight="15" x14ac:dyDescent="0.25"/>
  <cols>
    <col min="1" max="1" width="9.28515625" style="3" hidden="1" customWidth="1"/>
    <col min="2" max="2" width="11.42578125" style="3"/>
    <col min="3" max="3" width="12.85546875" style="3" bestFit="1" customWidth="1"/>
    <col min="4" max="4" width="12.5703125" style="3" bestFit="1" customWidth="1"/>
    <col min="5" max="5" width="16.7109375" style="3" bestFit="1" customWidth="1"/>
    <col min="6" max="6" width="12.28515625" style="3" bestFit="1" customWidth="1"/>
    <col min="7" max="16384" width="11.42578125" style="3"/>
  </cols>
  <sheetData>
    <row r="2" spans="1:8" ht="18.75" x14ac:dyDescent="0.25">
      <c r="B2" s="5" t="s">
        <v>0</v>
      </c>
      <c r="E2" s="17">
        <v>3377</v>
      </c>
    </row>
    <row r="4" spans="1:8" ht="22.5" customHeight="1" x14ac:dyDescent="0.25">
      <c r="A4" s="19" t="s">
        <v>12</v>
      </c>
      <c r="B4" s="19" t="s">
        <v>1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</row>
    <row r="5" spans="1:8" ht="22.5" customHeight="1" x14ac:dyDescent="0.25">
      <c r="A5" s="16">
        <v>1</v>
      </c>
      <c r="B5" s="20">
        <v>43466</v>
      </c>
      <c r="C5" s="11">
        <f>'Enoncé 1'!D6</f>
        <v>3500</v>
      </c>
      <c r="D5" s="18">
        <f>C5</f>
        <v>3500</v>
      </c>
      <c r="E5" s="18">
        <f>$E$2*A5</f>
        <v>3377</v>
      </c>
      <c r="F5" s="18">
        <f>MIN(D5,E5)</f>
        <v>3377</v>
      </c>
      <c r="G5" s="18">
        <f>F5</f>
        <v>3377</v>
      </c>
      <c r="H5" s="21">
        <f>C5-G5</f>
        <v>123</v>
      </c>
    </row>
    <row r="6" spans="1:8" ht="22.5" customHeight="1" x14ac:dyDescent="0.25">
      <c r="A6" s="16">
        <v>2</v>
      </c>
      <c r="B6" s="20">
        <v>43497</v>
      </c>
      <c r="C6" s="11">
        <f>'Enoncé 1'!D7</f>
        <v>2800</v>
      </c>
      <c r="D6" s="18">
        <f>D5+C6</f>
        <v>6300</v>
      </c>
      <c r="E6" s="18">
        <f t="shared" ref="E6:E16" si="0">$E$2*A6</f>
        <v>6754</v>
      </c>
      <c r="F6" s="18">
        <f>MIN(D6,E6)</f>
        <v>6300</v>
      </c>
      <c r="G6" s="18">
        <f>F6-F5</f>
        <v>2923</v>
      </c>
      <c r="H6" s="29">
        <f t="shared" ref="H6:H16" si="1">C6-G6</f>
        <v>-123</v>
      </c>
    </row>
    <row r="7" spans="1:8" ht="22.5" customHeight="1" x14ac:dyDescent="0.25">
      <c r="A7" s="16">
        <v>3</v>
      </c>
      <c r="B7" s="20">
        <v>43525</v>
      </c>
      <c r="C7" s="11">
        <f>'Enoncé 1'!D8</f>
        <v>4000</v>
      </c>
      <c r="D7" s="18">
        <f>D6+C7</f>
        <v>10300</v>
      </c>
      <c r="E7" s="18">
        <f t="shared" si="0"/>
        <v>10131</v>
      </c>
      <c r="F7" s="30">
        <f t="shared" ref="F7:F16" si="2">MIN(D7,E7)</f>
        <v>10131</v>
      </c>
      <c r="G7" s="30">
        <f>F7-F6</f>
        <v>3831</v>
      </c>
      <c r="H7" s="31">
        <f t="shared" si="1"/>
        <v>169</v>
      </c>
    </row>
    <row r="8" spans="1:8" ht="22.5" customHeight="1" x14ac:dyDescent="0.25">
      <c r="A8" s="16">
        <v>4</v>
      </c>
      <c r="B8" s="20">
        <v>43556</v>
      </c>
      <c r="C8" s="11">
        <f>'Enoncé 1'!D9</f>
        <v>2500</v>
      </c>
      <c r="D8" s="18">
        <f t="shared" ref="D8:D16" si="3">D7+C8</f>
        <v>12800</v>
      </c>
      <c r="E8" s="18">
        <f t="shared" si="0"/>
        <v>13508</v>
      </c>
      <c r="F8" s="18">
        <f t="shared" si="2"/>
        <v>12800</v>
      </c>
      <c r="G8" s="18">
        <f t="shared" ref="G8:G16" si="4">F8-F7</f>
        <v>2669</v>
      </c>
      <c r="H8" s="21">
        <f t="shared" si="1"/>
        <v>-169</v>
      </c>
    </row>
    <row r="9" spans="1:8" ht="22.5" customHeight="1" x14ac:dyDescent="0.25">
      <c r="A9" s="16">
        <v>5</v>
      </c>
      <c r="B9" s="20">
        <v>43586</v>
      </c>
      <c r="C9" s="11">
        <f>'Enoncé 1'!D10</f>
        <v>5000</v>
      </c>
      <c r="D9" s="18">
        <f t="shared" si="3"/>
        <v>17800</v>
      </c>
      <c r="E9" s="18">
        <f t="shared" si="0"/>
        <v>16885</v>
      </c>
      <c r="F9" s="18">
        <f t="shared" si="2"/>
        <v>16885</v>
      </c>
      <c r="G9" s="18">
        <f t="shared" si="4"/>
        <v>4085</v>
      </c>
      <c r="H9" s="21">
        <f t="shared" si="1"/>
        <v>915</v>
      </c>
    </row>
    <row r="10" spans="1:8" ht="22.5" customHeight="1" x14ac:dyDescent="0.25">
      <c r="A10" s="16">
        <v>6</v>
      </c>
      <c r="B10" s="20">
        <v>43617</v>
      </c>
      <c r="C10" s="11">
        <f>'Enoncé 1'!D11</f>
        <v>3000</v>
      </c>
      <c r="D10" s="18">
        <f t="shared" si="3"/>
        <v>20800</v>
      </c>
      <c r="E10" s="18">
        <f t="shared" si="0"/>
        <v>20262</v>
      </c>
      <c r="F10" s="18">
        <f t="shared" si="2"/>
        <v>20262</v>
      </c>
      <c r="G10" s="18">
        <f t="shared" si="4"/>
        <v>3377</v>
      </c>
      <c r="H10" s="21">
        <f t="shared" si="1"/>
        <v>-377</v>
      </c>
    </row>
    <row r="11" spans="1:8" ht="22.5" customHeight="1" x14ac:dyDescent="0.25">
      <c r="A11" s="16">
        <v>7</v>
      </c>
      <c r="B11" s="20">
        <v>43647</v>
      </c>
      <c r="C11" s="11">
        <f>'Enoncé 1'!D12</f>
        <v>2200</v>
      </c>
      <c r="D11" s="18">
        <f t="shared" si="3"/>
        <v>23000</v>
      </c>
      <c r="E11" s="18">
        <f t="shared" si="0"/>
        <v>23639</v>
      </c>
      <c r="F11" s="18">
        <f t="shared" si="2"/>
        <v>23000</v>
      </c>
      <c r="G11" s="18">
        <f t="shared" si="4"/>
        <v>2738</v>
      </c>
      <c r="H11" s="21">
        <f t="shared" si="1"/>
        <v>-538</v>
      </c>
    </row>
    <row r="12" spans="1:8" ht="22.5" customHeight="1" x14ac:dyDescent="0.25">
      <c r="A12" s="16">
        <v>8</v>
      </c>
      <c r="B12" s="20">
        <v>43678</v>
      </c>
      <c r="C12" s="11">
        <f>'Enoncé 1'!D13</f>
        <v>2300</v>
      </c>
      <c r="D12" s="18">
        <f t="shared" si="3"/>
        <v>25300</v>
      </c>
      <c r="E12" s="18">
        <f t="shared" si="0"/>
        <v>27016</v>
      </c>
      <c r="F12" s="18">
        <f t="shared" si="2"/>
        <v>25300</v>
      </c>
      <c r="G12" s="18">
        <f t="shared" si="4"/>
        <v>2300</v>
      </c>
      <c r="H12" s="21">
        <f t="shared" si="1"/>
        <v>0</v>
      </c>
    </row>
    <row r="13" spans="1:8" ht="22.5" customHeight="1" x14ac:dyDescent="0.25">
      <c r="A13" s="16">
        <v>9</v>
      </c>
      <c r="B13" s="20">
        <v>43709</v>
      </c>
      <c r="C13" s="11">
        <f>'Enoncé 1'!D14</f>
        <v>4000</v>
      </c>
      <c r="D13" s="18">
        <f t="shared" si="3"/>
        <v>29300</v>
      </c>
      <c r="E13" s="18">
        <f t="shared" si="0"/>
        <v>30393</v>
      </c>
      <c r="F13" s="18">
        <f t="shared" si="2"/>
        <v>29300</v>
      </c>
      <c r="G13" s="18">
        <f t="shared" si="4"/>
        <v>4000</v>
      </c>
      <c r="H13" s="21">
        <f t="shared" si="1"/>
        <v>0</v>
      </c>
    </row>
    <row r="14" spans="1:8" ht="22.5" customHeight="1" x14ac:dyDescent="0.25">
      <c r="A14" s="16">
        <v>10</v>
      </c>
      <c r="B14" s="20">
        <v>43739</v>
      </c>
      <c r="C14" s="11">
        <f>'Enoncé 1'!D15</f>
        <v>5500</v>
      </c>
      <c r="D14" s="18">
        <f t="shared" si="3"/>
        <v>34800</v>
      </c>
      <c r="E14" s="18">
        <f t="shared" si="0"/>
        <v>33770</v>
      </c>
      <c r="F14" s="18">
        <f t="shared" si="2"/>
        <v>33770</v>
      </c>
      <c r="G14" s="18">
        <f t="shared" si="4"/>
        <v>4470</v>
      </c>
      <c r="H14" s="21">
        <f t="shared" si="1"/>
        <v>1030</v>
      </c>
    </row>
    <row r="15" spans="1:8" ht="22.5" customHeight="1" x14ac:dyDescent="0.25">
      <c r="A15" s="16">
        <v>11</v>
      </c>
      <c r="B15" s="20">
        <v>43770</v>
      </c>
      <c r="C15" s="11">
        <f>'Enoncé 1'!D16</f>
        <v>2800</v>
      </c>
      <c r="D15" s="18">
        <f t="shared" si="3"/>
        <v>37600</v>
      </c>
      <c r="E15" s="18">
        <f t="shared" si="0"/>
        <v>37147</v>
      </c>
      <c r="F15" s="18">
        <f t="shared" si="2"/>
        <v>37147</v>
      </c>
      <c r="G15" s="18">
        <f t="shared" si="4"/>
        <v>3377</v>
      </c>
      <c r="H15" s="21">
        <f t="shared" si="1"/>
        <v>-577</v>
      </c>
    </row>
    <row r="16" spans="1:8" ht="22.5" customHeight="1" x14ac:dyDescent="0.25">
      <c r="A16" s="16">
        <v>12</v>
      </c>
      <c r="B16" s="20">
        <v>43800</v>
      </c>
      <c r="C16" s="11">
        <f>'Enoncé 1'!D17</f>
        <v>4400</v>
      </c>
      <c r="D16" s="18">
        <f t="shared" si="3"/>
        <v>42000</v>
      </c>
      <c r="E16" s="18">
        <f t="shared" si="0"/>
        <v>40524</v>
      </c>
      <c r="F16" s="18">
        <f t="shared" si="2"/>
        <v>40524</v>
      </c>
      <c r="G16" s="18">
        <f t="shared" si="4"/>
        <v>3377</v>
      </c>
      <c r="H16" s="21">
        <f t="shared" si="1"/>
        <v>1023</v>
      </c>
    </row>
    <row r="17" spans="2:2" x14ac:dyDescent="0.25">
      <c r="B17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11C21-616F-4AA8-AE3D-FAE28A1A025D}">
  <dimension ref="A2:I16"/>
  <sheetViews>
    <sheetView topLeftCell="A4" zoomScale="125" zoomScaleNormal="125" workbookViewId="0">
      <selection activeCell="J8" sqref="J8"/>
    </sheetView>
  </sheetViews>
  <sheetFormatPr baseColWidth="10" defaultRowHeight="15" x14ac:dyDescent="0.25"/>
  <cols>
    <col min="1" max="1" width="11.42578125" style="3"/>
    <col min="2" max="2" width="12.85546875" style="3" bestFit="1" customWidth="1"/>
    <col min="3" max="3" width="12.5703125" style="3" bestFit="1" customWidth="1"/>
    <col min="4" max="4" width="11.28515625" style="3" bestFit="1" customWidth="1"/>
    <col min="5" max="6" width="11.42578125" style="3"/>
    <col min="7" max="7" width="36.7109375" style="3" bestFit="1" customWidth="1"/>
    <col min="8" max="8" width="11.42578125" style="3"/>
    <col min="9" max="9" width="22" style="3" bestFit="1" customWidth="1"/>
    <col min="10" max="16384" width="11.42578125" style="3"/>
  </cols>
  <sheetData>
    <row r="2" spans="1:9" ht="18.75" x14ac:dyDescent="0.25">
      <c r="A2" s="5" t="s">
        <v>0</v>
      </c>
      <c r="D2" s="17">
        <v>3377</v>
      </c>
    </row>
    <row r="3" spans="1:9" ht="15.75" thickBot="1" x14ac:dyDescent="0.3"/>
    <row r="4" spans="1:9" ht="22.5" customHeight="1" x14ac:dyDescent="0.25">
      <c r="A4" s="25" t="s">
        <v>1</v>
      </c>
      <c r="B4" s="8" t="s">
        <v>5</v>
      </c>
      <c r="C4" s="8" t="s">
        <v>9</v>
      </c>
      <c r="D4" s="9" t="s">
        <v>10</v>
      </c>
    </row>
    <row r="5" spans="1:9" ht="22.5" customHeight="1" x14ac:dyDescent="0.25">
      <c r="A5" s="27">
        <v>43101</v>
      </c>
      <c r="B5" s="11">
        <f>'Enoncé 1'!D6</f>
        <v>3500</v>
      </c>
      <c r="C5" s="22">
        <f>MIN(B5,$D$2)</f>
        <v>3377</v>
      </c>
      <c r="D5" s="12">
        <f>IF(B5&gt;$D$2,B5-C5,0)</f>
        <v>123</v>
      </c>
      <c r="G5" s="26" t="s">
        <v>13</v>
      </c>
      <c r="I5" s="1"/>
    </row>
    <row r="6" spans="1:9" ht="22.5" customHeight="1" thickBot="1" x14ac:dyDescent="0.3">
      <c r="A6" s="27">
        <v>43132</v>
      </c>
      <c r="B6" s="11">
        <f>'Enoncé 1'!D7</f>
        <v>2800</v>
      </c>
      <c r="C6" s="22">
        <f t="shared" ref="C6:C15" si="0">MIN(B6,$D$2)</f>
        <v>2800</v>
      </c>
      <c r="D6" s="12">
        <f t="shared" ref="D6:D15" si="1">IF(B6&gt;$D$2,B6-C6,0)</f>
        <v>0</v>
      </c>
    </row>
    <row r="7" spans="1:9" ht="22.5" customHeight="1" x14ac:dyDescent="0.25">
      <c r="A7" s="27">
        <v>43160</v>
      </c>
      <c r="B7" s="11">
        <f>'Enoncé 1'!D8</f>
        <v>4000</v>
      </c>
      <c r="C7" s="22">
        <f t="shared" si="0"/>
        <v>3377</v>
      </c>
      <c r="D7" s="12">
        <f t="shared" si="1"/>
        <v>623</v>
      </c>
      <c r="G7" s="7" t="s">
        <v>14</v>
      </c>
      <c r="H7" s="35">
        <f>'Régularisation progressive'!D16</f>
        <v>42000</v>
      </c>
      <c r="I7" s="36" t="s">
        <v>19</v>
      </c>
    </row>
    <row r="8" spans="1:9" ht="22.5" customHeight="1" x14ac:dyDescent="0.25">
      <c r="A8" s="27">
        <v>43191</v>
      </c>
      <c r="B8" s="11">
        <f>'Enoncé 1'!D9</f>
        <v>2500</v>
      </c>
      <c r="C8" s="22">
        <f t="shared" si="0"/>
        <v>2500</v>
      </c>
      <c r="D8" s="12">
        <f t="shared" si="1"/>
        <v>0</v>
      </c>
      <c r="G8" s="37" t="s">
        <v>24</v>
      </c>
      <c r="H8" s="18">
        <f>3377*12</f>
        <v>40524</v>
      </c>
      <c r="I8" s="38"/>
    </row>
    <row r="9" spans="1:9" ht="22.5" customHeight="1" x14ac:dyDescent="0.25">
      <c r="A9" s="27">
        <v>43221</v>
      </c>
      <c r="B9" s="11">
        <f>'Enoncé 1'!D10</f>
        <v>5000</v>
      </c>
      <c r="C9" s="22">
        <f t="shared" si="0"/>
        <v>3377</v>
      </c>
      <c r="D9" s="12">
        <f t="shared" si="1"/>
        <v>1623</v>
      </c>
      <c r="G9" s="37" t="s">
        <v>15</v>
      </c>
      <c r="H9" s="18">
        <f>MIN(H7,H8)</f>
        <v>40524</v>
      </c>
      <c r="I9" s="39" t="s">
        <v>20</v>
      </c>
    </row>
    <row r="10" spans="1:9" ht="22.5" customHeight="1" x14ac:dyDescent="0.25">
      <c r="A10" s="27">
        <v>43252</v>
      </c>
      <c r="B10" s="11">
        <f>'Enoncé 1'!D11</f>
        <v>3000</v>
      </c>
      <c r="C10" s="22">
        <f t="shared" si="0"/>
        <v>3000</v>
      </c>
      <c r="D10" s="12">
        <f t="shared" si="1"/>
        <v>0</v>
      </c>
      <c r="G10" s="37"/>
      <c r="H10" s="40"/>
      <c r="I10" s="41"/>
    </row>
    <row r="11" spans="1:9" ht="22.5" customHeight="1" x14ac:dyDescent="0.25">
      <c r="A11" s="27">
        <v>43282</v>
      </c>
      <c r="B11" s="11">
        <f>'Enoncé 1'!D12</f>
        <v>2200</v>
      </c>
      <c r="C11" s="22">
        <f t="shared" si="0"/>
        <v>2200</v>
      </c>
      <c r="D11" s="12">
        <f t="shared" si="1"/>
        <v>0</v>
      </c>
      <c r="G11" s="37" t="s">
        <v>16</v>
      </c>
      <c r="H11" s="18">
        <f>SUM(C5:C15)</f>
        <v>32485</v>
      </c>
      <c r="I11" s="39" t="s">
        <v>21</v>
      </c>
    </row>
    <row r="12" spans="1:9" ht="22.5" customHeight="1" x14ac:dyDescent="0.25">
      <c r="A12" s="27">
        <v>43313</v>
      </c>
      <c r="B12" s="11">
        <f>'Enoncé 1'!D13</f>
        <v>2300</v>
      </c>
      <c r="C12" s="22">
        <f t="shared" si="0"/>
        <v>2300</v>
      </c>
      <c r="D12" s="12">
        <f t="shared" si="1"/>
        <v>0</v>
      </c>
      <c r="G12" s="37" t="s">
        <v>17</v>
      </c>
      <c r="H12" s="18">
        <f>H9-H11</f>
        <v>8039</v>
      </c>
      <c r="I12" s="42" t="s">
        <v>22</v>
      </c>
    </row>
    <row r="13" spans="1:9" ht="22.5" customHeight="1" thickBot="1" x14ac:dyDescent="0.3">
      <c r="A13" s="27">
        <v>43344</v>
      </c>
      <c r="B13" s="11">
        <f>'Enoncé 1'!D14</f>
        <v>4000</v>
      </c>
      <c r="C13" s="22">
        <f t="shared" si="0"/>
        <v>3377</v>
      </c>
      <c r="D13" s="12">
        <f t="shared" si="1"/>
        <v>623</v>
      </c>
      <c r="G13" s="43" t="s">
        <v>18</v>
      </c>
      <c r="H13" s="23">
        <f>'Enoncé 1'!B17-H12</f>
        <v>-4039</v>
      </c>
      <c r="I13" s="44" t="s">
        <v>23</v>
      </c>
    </row>
    <row r="14" spans="1:9" ht="22.5" customHeight="1" x14ac:dyDescent="0.25">
      <c r="A14" s="27">
        <v>43374</v>
      </c>
      <c r="B14" s="11">
        <f>'Enoncé 1'!D15</f>
        <v>5500</v>
      </c>
      <c r="C14" s="22">
        <f t="shared" si="0"/>
        <v>3377</v>
      </c>
      <c r="D14" s="12">
        <f t="shared" si="1"/>
        <v>2123</v>
      </c>
    </row>
    <row r="15" spans="1:9" ht="22.5" customHeight="1" thickBot="1" x14ac:dyDescent="0.3">
      <c r="A15" s="28">
        <v>43405</v>
      </c>
      <c r="B15" s="14">
        <f>'Enoncé 1'!D16</f>
        <v>2800</v>
      </c>
      <c r="C15" s="24">
        <f t="shared" si="0"/>
        <v>2800</v>
      </c>
      <c r="D15" s="15">
        <f t="shared" si="1"/>
        <v>0</v>
      </c>
    </row>
    <row r="16" spans="1:9" ht="21.75" customHeight="1" thickBot="1" x14ac:dyDescent="0.3">
      <c r="A16" s="32" t="s">
        <v>25</v>
      </c>
      <c r="B16" s="33">
        <f>SUM(B5:B15)</f>
        <v>37600</v>
      </c>
      <c r="C16" s="33">
        <f>SUM(C5:C15)</f>
        <v>32485</v>
      </c>
      <c r="D16" s="34">
        <f>SUM(D5:D15)</f>
        <v>5115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Enoncé 1</vt:lpstr>
      <vt:lpstr>Régularisation progressive</vt:lpstr>
      <vt:lpstr>Régularisation annuelle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dcterms:created xsi:type="dcterms:W3CDTF">2017-11-21T15:24:38Z</dcterms:created>
  <dcterms:modified xsi:type="dcterms:W3CDTF">2019-02-06T08:13:40Z</dcterms:modified>
</cp:coreProperties>
</file>