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CONTRAT-APPRENTISSAGE-DV\DOCUMENTS\"/>
    </mc:Choice>
  </mc:AlternateContent>
  <xr:revisionPtr revIDLastSave="0" documentId="13_ncr:1_{9BAB23EA-0FB4-4415-953D-B828A816FB5A}" xr6:coauthVersionLast="47" xr6:coauthVersionMax="47" xr10:uidLastSave="{00000000-0000-0000-0000-000000000000}"/>
  <bookViews>
    <workbookView xWindow="49080" yWindow="-660" windowWidth="29040" windowHeight="15840" activeTab="1" xr2:uid="{00000000-000D-0000-FFFF-FFFF00000000}"/>
  </bookViews>
  <sheets>
    <sheet name="APPLICATION 1 CALCULS" sheetId="24" r:id="rId1"/>
    <sheet name="APPLICATION 1 BULLETIN " sheetId="23" r:id="rId2"/>
    <sheet name="APPLICATION 2 CALCULS" sheetId="19" r:id="rId3"/>
    <sheet name="APPLICATION 2 BULLETIN " sheetId="9" r:id="rId4"/>
    <sheet name="APPLICATION 3 CALCULS" sheetId="21" state="hidden" r:id="rId5"/>
    <sheet name="APPLICATION 3 BULLETIN 3" sheetId="22" state="hidden" r:id="rId6"/>
    <sheet name="Déclaration URSSAF" sheetId="14" state="hidden" r:id="rId7"/>
    <sheet name="Déclaration Retraite et mutuel " sheetId="15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23" l="1"/>
  <c r="I60" i="23"/>
  <c r="I52" i="23"/>
  <c r="I59" i="23" s="1"/>
  <c r="J14" i="23"/>
  <c r="D31" i="21"/>
  <c r="I61" i="9"/>
  <c r="I60" i="9"/>
  <c r="I59" i="9"/>
  <c r="I52" i="9"/>
  <c r="J41" i="9"/>
  <c r="J40" i="9"/>
  <c r="J39" i="9"/>
  <c r="J34" i="9"/>
  <c r="J35" i="9"/>
  <c r="J33" i="9"/>
  <c r="J31" i="9"/>
  <c r="J28" i="9"/>
  <c r="F35" i="9"/>
  <c r="F34" i="9"/>
  <c r="F33" i="9"/>
  <c r="J46" i="9"/>
  <c r="D22" i="19"/>
  <c r="B3" i="19"/>
  <c r="I41" i="23" l="1"/>
  <c r="J33" i="22" l="1"/>
  <c r="I41" i="9"/>
  <c r="F20" i="9"/>
  <c r="F26" i="9" s="1"/>
  <c r="D23" i="24"/>
  <c r="D22" i="24"/>
  <c r="F20" i="23"/>
  <c r="F26" i="23" s="1"/>
  <c r="F41" i="23" s="1"/>
  <c r="J41" i="23" s="1"/>
  <c r="D24" i="24"/>
  <c r="C17" i="24"/>
  <c r="C6" i="24"/>
  <c r="C7" i="24" s="1"/>
  <c r="I36" i="23"/>
  <c r="I35" i="23"/>
  <c r="H47" i="22"/>
  <c r="H52" i="22" s="1"/>
  <c r="H33" i="22"/>
  <c r="F35" i="22"/>
  <c r="H35" i="22" s="1"/>
  <c r="F34" i="22"/>
  <c r="F33" i="22"/>
  <c r="H49" i="22"/>
  <c r="H43" i="22"/>
  <c r="I36" i="22"/>
  <c r="I35" i="22"/>
  <c r="H34" i="22"/>
  <c r="F26" i="22"/>
  <c r="D33" i="21"/>
  <c r="D32" i="21"/>
  <c r="D24" i="21"/>
  <c r="D25" i="21" s="1"/>
  <c r="I55" i="22" s="1"/>
  <c r="D23" i="21"/>
  <c r="D22" i="21"/>
  <c r="C17" i="21"/>
  <c r="I41" i="22" s="1"/>
  <c r="D23" i="19"/>
  <c r="C17" i="19"/>
  <c r="C6" i="19"/>
  <c r="C7" i="19" s="1"/>
  <c r="F29" i="9"/>
  <c r="J46" i="23" l="1"/>
  <c r="D31" i="24"/>
  <c r="J41" i="22"/>
  <c r="H33" i="9"/>
  <c r="F31" i="9"/>
  <c r="F39" i="23"/>
  <c r="J39" i="23" s="1"/>
  <c r="F34" i="23"/>
  <c r="F42" i="23" s="1"/>
  <c r="H42" i="23" s="1"/>
  <c r="D25" i="24"/>
  <c r="B32" i="24"/>
  <c r="F33" i="23"/>
  <c r="F40" i="23"/>
  <c r="J40" i="23" s="1"/>
  <c r="F28" i="23"/>
  <c r="F35" i="23"/>
  <c r="J39" i="22"/>
  <c r="F55" i="22"/>
  <c r="J40" i="22"/>
  <c r="H42" i="22"/>
  <c r="D34" i="21"/>
  <c r="I57" i="22" s="1"/>
  <c r="J35" i="22"/>
  <c r="J28" i="22"/>
  <c r="J31" i="22"/>
  <c r="J34" i="22"/>
  <c r="D31" i="19"/>
  <c r="D33" i="19"/>
  <c r="D32" i="19"/>
  <c r="D24" i="19"/>
  <c r="H34" i="9"/>
  <c r="I36" i="9"/>
  <c r="I35" i="9"/>
  <c r="H51" i="14"/>
  <c r="G51" i="14"/>
  <c r="F51" i="14"/>
  <c r="F50" i="14"/>
  <c r="F49" i="14"/>
  <c r="F48" i="14"/>
  <c r="H47" i="14"/>
  <c r="G47" i="14"/>
  <c r="F47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34" i="23" l="1"/>
  <c r="F43" i="23"/>
  <c r="H43" i="23" s="1"/>
  <c r="J34" i="23"/>
  <c r="B33" i="24"/>
  <c r="D33" i="24" s="1"/>
  <c r="D32" i="24"/>
  <c r="J33" i="23"/>
  <c r="H33" i="23"/>
  <c r="H35" i="23"/>
  <c r="J35" i="23"/>
  <c r="F31" i="23"/>
  <c r="J31" i="23" s="1"/>
  <c r="J28" i="23"/>
  <c r="F29" i="23"/>
  <c r="J29" i="23" s="1"/>
  <c r="J47" i="22"/>
  <c r="I53" i="22" s="1"/>
  <c r="D34" i="19"/>
  <c r="D25" i="19"/>
  <c r="H42" i="9"/>
  <c r="H35" i="9"/>
  <c r="D34" i="24" l="1"/>
  <c r="J47" i="23"/>
  <c r="H47" i="23"/>
  <c r="J47" i="9"/>
  <c r="H43" i="9"/>
  <c r="H47" i="9" s="1"/>
</calcChain>
</file>

<file path=xl/sharedStrings.xml><?xml version="1.0" encoding="utf-8"?>
<sst xmlns="http://schemas.openxmlformats.org/spreadsheetml/2006/main" count="421" uniqueCount="214">
  <si>
    <t>BULLETIN DE PAIE</t>
  </si>
  <si>
    <t>Paiement par virement le :</t>
  </si>
  <si>
    <t>EMPLOYEUR</t>
  </si>
  <si>
    <t>SALARIÉ</t>
  </si>
  <si>
    <t>Adresse :</t>
  </si>
  <si>
    <t>N° APE :</t>
  </si>
  <si>
    <t>N° de Sécurité Sociale :</t>
  </si>
  <si>
    <t>N° SIRET :</t>
  </si>
  <si>
    <t>Début du contrat :</t>
  </si>
  <si>
    <t xml:space="preserve">Convention Collective : </t>
  </si>
  <si>
    <t>Date d'ancienneté :</t>
  </si>
  <si>
    <t>Emploi :</t>
  </si>
  <si>
    <t>Classification :</t>
  </si>
  <si>
    <t>Salaire de base :</t>
  </si>
  <si>
    <t>Catégorie :</t>
  </si>
  <si>
    <t>Durée mensuelle :</t>
  </si>
  <si>
    <t xml:space="preserve">Emploi : </t>
  </si>
  <si>
    <t>Taux horaire :</t>
  </si>
  <si>
    <t>DÉSIGNATION</t>
  </si>
  <si>
    <t>BASE</t>
  </si>
  <si>
    <t>PART SALARIALE</t>
  </si>
  <si>
    <t>PART PATRONALE</t>
  </si>
  <si>
    <t>TAUX  OU %</t>
  </si>
  <si>
    <t>MONTANT</t>
  </si>
  <si>
    <t>TAUX OU %</t>
  </si>
  <si>
    <t>Salaire de base</t>
  </si>
  <si>
    <t>SANTÉ</t>
  </si>
  <si>
    <t>Sécurité sociale - Maladie Maternité Invalidité Décès</t>
  </si>
  <si>
    <t>RETRAITE</t>
  </si>
  <si>
    <t>Sécurité Sociale déplafonnée</t>
  </si>
  <si>
    <t>FAMILLE - SÉCURITÉ SOCIALE</t>
  </si>
  <si>
    <t>TOTAL DES COTISATIONS ET CONTRIBUTIONS PATRONALES</t>
  </si>
  <si>
    <t>NET À PAYER AVANT IMPOT SUR LE REVENU</t>
  </si>
  <si>
    <t>Total versé par l'employeur</t>
  </si>
  <si>
    <t>Impôt sur le revenu</t>
  </si>
  <si>
    <t>base
(net imposable)</t>
  </si>
  <si>
    <t>taux 
personnalisé</t>
  </si>
  <si>
    <t>montant</t>
  </si>
  <si>
    <t>dont évolution de la rémunération liée à la suppression des cotisations chômage et maladie</t>
  </si>
  <si>
    <t>Allègement de cotisation 
employeur</t>
  </si>
  <si>
    <t>Net imposable</t>
  </si>
  <si>
    <t>Heures supplémentaires 125%</t>
  </si>
  <si>
    <t>Heures supplémentaires 150%</t>
  </si>
  <si>
    <t>Primes exceptionnelle</t>
  </si>
  <si>
    <t>Avantage en Nature</t>
  </si>
  <si>
    <t>AUTRES CONTRIBUTIONS DUES PAR L'EMPLOYEUR</t>
  </si>
  <si>
    <t>ASSURANCE CHÔMAGE</t>
  </si>
  <si>
    <t xml:space="preserve">Complémentaire tranche 2 </t>
  </si>
  <si>
    <t xml:space="preserve">Complémentaire tranche 1 </t>
  </si>
  <si>
    <t>Sécurité Sociale plafonnée</t>
  </si>
  <si>
    <t>APEC</t>
  </si>
  <si>
    <t>Complémentaire Santé</t>
  </si>
  <si>
    <t>TOTAL</t>
  </si>
  <si>
    <t>Autres retenues</t>
  </si>
  <si>
    <t>Rembrousement de frais</t>
  </si>
  <si>
    <t>CSG déductible</t>
  </si>
  <si>
    <t>CSG/CRDS non déductible</t>
  </si>
  <si>
    <t>NET PAYÉ</t>
  </si>
  <si>
    <t>Impôt sur le revenu prélevé à la source</t>
  </si>
  <si>
    <t>Salarié</t>
  </si>
  <si>
    <t>Rémunération brute</t>
  </si>
  <si>
    <t>BORDEREAU RECAPITULATIF DES COTISATIONS</t>
  </si>
  <si>
    <t>Union de recouvrement des cotisations de sécurité sociale et d'allocations familiales</t>
  </si>
  <si>
    <t>Employeur du régime général</t>
  </si>
  <si>
    <t>Références</t>
  </si>
  <si>
    <t>Entreprise :</t>
  </si>
  <si>
    <t>SARL DUVAL</t>
  </si>
  <si>
    <t>5 rue du lac</t>
  </si>
  <si>
    <t xml:space="preserve">N° Compte : </t>
  </si>
  <si>
    <t>CP - Ville :</t>
  </si>
  <si>
    <t>71000 MACON</t>
  </si>
  <si>
    <t>Période :</t>
  </si>
  <si>
    <t>Nombre de salariés</t>
  </si>
  <si>
    <t>ayant perçu les salaires déclarés ci-dessous</t>
  </si>
  <si>
    <t>Date de versement des salaires</t>
  </si>
  <si>
    <t>inscrits au dernier jour de la période</t>
  </si>
  <si>
    <t>CATEGORIES DES SALARIES</t>
  </si>
  <si>
    <t>CODES</t>
  </si>
  <si>
    <t>NOMBRE DE SALARIES</t>
  </si>
  <si>
    <t>T</t>
  </si>
  <si>
    <t>Totalité</t>
  </si>
  <si>
    <t>TAUX en %</t>
  </si>
  <si>
    <t>COTISATIONS ARRONDIES</t>
  </si>
  <si>
    <t>P</t>
  </si>
  <si>
    <t>Plafonnée</t>
  </si>
  <si>
    <t>AM AV AF FNAL CSG CRDS</t>
  </si>
  <si>
    <t>AT</t>
  </si>
  <si>
    <t>SALAIRES ARRONDIS</t>
  </si>
  <si>
    <t>CAS GENERAL</t>
  </si>
  <si>
    <t>100D</t>
  </si>
  <si>
    <t>Majoration COTISATION SANTE (salaire &gt; 2.5 smic)</t>
  </si>
  <si>
    <t>100P</t>
  </si>
  <si>
    <t>Allocations Familiales</t>
  </si>
  <si>
    <t>CSG CRDS</t>
  </si>
  <si>
    <t>260D</t>
  </si>
  <si>
    <t>TRANSPORT</t>
  </si>
  <si>
    <t>900T</t>
  </si>
  <si>
    <t>FNAL LOGEMENT -20 SALARIES - TRANCHE A</t>
  </si>
  <si>
    <t>332P</t>
  </si>
  <si>
    <t xml:space="preserve">FNAL &gt;=20 SALARIES </t>
  </si>
  <si>
    <t>236D</t>
  </si>
  <si>
    <t>FORFAIT SOCIAL (+11 SALARIES)</t>
  </si>
  <si>
    <t>Contribution au dialogue social</t>
  </si>
  <si>
    <t>FORFAIT SOCIAL 20%</t>
  </si>
  <si>
    <t>ASSURANCE CHOMAGE</t>
  </si>
  <si>
    <t>772D</t>
  </si>
  <si>
    <t>ASSOCIATION GARANTIE SALAIRE (AGS)</t>
  </si>
  <si>
    <t>937D</t>
  </si>
  <si>
    <t>DEDUCTION PATRONALE HS - LOI TEPA</t>
  </si>
  <si>
    <t>005P</t>
  </si>
  <si>
    <t>REDUCTION LOI FILLON</t>
  </si>
  <si>
    <t>871P</t>
  </si>
  <si>
    <t>REGULARISATION LOI FILLON</t>
  </si>
  <si>
    <t>671P</t>
  </si>
  <si>
    <t>Réduction HS/HC salariale</t>
  </si>
  <si>
    <t>CADRE LEGAL</t>
  </si>
  <si>
    <t>BORDEREAU CERTIFIE EXACT</t>
  </si>
  <si>
    <t>LE : 5/8/19</t>
  </si>
  <si>
    <t>Total des cotisations</t>
  </si>
  <si>
    <t>Déductions</t>
  </si>
  <si>
    <t>Montant à payer</t>
  </si>
  <si>
    <t>Signature de l'employeur</t>
  </si>
  <si>
    <r>
      <rPr>
        <sz val="11"/>
        <color indexed="8"/>
        <rFont val="OpenSymbol"/>
      </rPr>
      <t xml:space="preserve">① </t>
    </r>
    <r>
      <rPr>
        <sz val="11"/>
        <color indexed="8"/>
        <rFont val="Calibri"/>
        <family val="2"/>
      </rPr>
      <t xml:space="preserve">DECOMPTE DES COTISATIONS DUES  -  SI VOUS N'OCCUPIEZ PAS DE PERSONNEL, REPORTEZ-VOUS AU CADRE </t>
    </r>
    <r>
      <rPr>
        <sz val="11"/>
        <color indexed="8"/>
        <rFont val="OpenSymbol"/>
      </rPr>
      <t>➁❒</t>
    </r>
  </si>
  <si>
    <t>027</t>
  </si>
  <si>
    <t>003</t>
  </si>
  <si>
    <r>
      <rPr>
        <sz val="11"/>
        <color indexed="8"/>
        <rFont val="OpenSymbol"/>
      </rPr>
      <t xml:space="preserve">② </t>
    </r>
    <r>
      <rPr>
        <sz val="11"/>
        <color indexed="8"/>
        <rFont val="Calibri"/>
        <family val="2"/>
      </rPr>
      <t>VOUS N'OCCUPIEZ PAS DE PERSONNEL</t>
    </r>
  </si>
  <si>
    <t xml:space="preserve">BORDEREAU DE COTISATIONS MENSUEL                                                                                                   </t>
  </si>
  <si>
    <t xml:space="preserve">Période : </t>
  </si>
  <si>
    <t>Date de génération :</t>
  </si>
  <si>
    <t xml:space="preserve">Date d'exigibilité : </t>
  </si>
  <si>
    <t xml:space="preserve">Date limite de paiement : </t>
  </si>
  <si>
    <t>Concernant l'adhérent : (n° d'adhésion)</t>
  </si>
  <si>
    <t>Concernant l'entreprise :</t>
  </si>
  <si>
    <t xml:space="preserve">SIREN </t>
  </si>
  <si>
    <r>
      <t xml:space="preserve">Période : </t>
    </r>
    <r>
      <rPr>
        <sz val="13"/>
        <rFont val="Times New Roman"/>
        <family val="1"/>
      </rPr>
      <t xml:space="preserve">du 01/01                    </t>
    </r>
  </si>
  <si>
    <t>Contrat : AGIRC-ARCOO</t>
  </si>
  <si>
    <t>Ligne</t>
  </si>
  <si>
    <t>Libellé garantie</t>
  </si>
  <si>
    <t>Effectif</t>
  </si>
  <si>
    <t>Type assiette</t>
  </si>
  <si>
    <t>Montant assiette                        (ne pas inscrire les centimes)</t>
  </si>
  <si>
    <t>Taux / Montant</t>
  </si>
  <si>
    <t>Cotisations</t>
  </si>
  <si>
    <t>Retraite AGIRC - ARRCO</t>
  </si>
  <si>
    <t>Tranche 1</t>
  </si>
  <si>
    <t>Retraite ARRCO</t>
  </si>
  <si>
    <t>Tranche 2</t>
  </si>
  <si>
    <t xml:space="preserve">  CEG T1</t>
  </si>
  <si>
    <t xml:space="preserve">  CEG T2</t>
  </si>
  <si>
    <r>
      <t xml:space="preserve">  CET </t>
    </r>
    <r>
      <rPr>
        <b/>
        <u/>
        <sz val="13"/>
        <color rgb="FFFF0000"/>
        <rFont val="Times New Roman"/>
        <family val="1"/>
      </rPr>
      <t>(si salaire &gt; au pmss)</t>
    </r>
  </si>
  <si>
    <t>Total</t>
  </si>
  <si>
    <t xml:space="preserve">  APEC</t>
  </si>
  <si>
    <t>Tranche A - B</t>
  </si>
  <si>
    <t xml:space="preserve">  Prévoyance Cadre</t>
  </si>
  <si>
    <t>Tranche A</t>
  </si>
  <si>
    <t>Total des cotisations pour la période                     +</t>
  </si>
  <si>
    <t>Crédit disponible à déduire                                      -</t>
  </si>
  <si>
    <t>Montant dû                                                                   =</t>
  </si>
  <si>
    <t>Moreau</t>
  </si>
  <si>
    <t>Dalembert</t>
  </si>
  <si>
    <t>Genovese</t>
  </si>
  <si>
    <t>Winter</t>
  </si>
  <si>
    <t>Persico</t>
  </si>
  <si>
    <t>TA</t>
  </si>
  <si>
    <t>TB</t>
  </si>
  <si>
    <t>CET</t>
  </si>
  <si>
    <t>URSSAF</t>
  </si>
  <si>
    <t>RC</t>
  </si>
  <si>
    <t>MUTUELLE</t>
  </si>
  <si>
    <t>Mutuelle</t>
  </si>
  <si>
    <t>totalisation des retenues sur bulletins</t>
  </si>
  <si>
    <t>ECART</t>
  </si>
  <si>
    <t xml:space="preserve">VERIFICATION </t>
  </si>
  <si>
    <t xml:space="preserve">Complémentaire Incapacité Invalidité Décès - Prévoyance </t>
  </si>
  <si>
    <t>Prime d'ancienneté</t>
  </si>
  <si>
    <t>Cotisation FNAL plafonnée</t>
  </si>
  <si>
    <t>Contribution de solidarité autonome</t>
  </si>
  <si>
    <t>Taxe apprentissage</t>
  </si>
  <si>
    <t>Contribution à la formation</t>
  </si>
  <si>
    <t>CSG CRDS non déductible sur heures supplémentaires</t>
  </si>
  <si>
    <t>Exonération sur heures supplémentaires</t>
  </si>
  <si>
    <t xml:space="preserve">Nom et Prénom : </t>
  </si>
  <si>
    <t xml:space="preserve">Nom : </t>
  </si>
  <si>
    <t>ALLEGEMENT SUR COTISATIONS PATRONALES</t>
  </si>
  <si>
    <t>Salaire brut</t>
  </si>
  <si>
    <t>Coefficient</t>
  </si>
  <si>
    <t>coeff arrondi</t>
  </si>
  <si>
    <t>Allègement</t>
  </si>
  <si>
    <t xml:space="preserve">Augmentation de la csg </t>
  </si>
  <si>
    <t>Suppression cot chomage</t>
  </si>
  <si>
    <t>Suppression cot maladie</t>
  </si>
  <si>
    <t>Allègement de cotisations employeurs</t>
  </si>
  <si>
    <t>Allègement général sur cotisations patronales</t>
  </si>
  <si>
    <t>Réduction de cotisations d'allocations familiales</t>
  </si>
  <si>
    <t>Réduction de cotisations maladie</t>
  </si>
  <si>
    <t>Période : du 01/03/2021 au 30/03/2021</t>
  </si>
  <si>
    <r>
      <t xml:space="preserve">ACCIDENT DU TRAVAIL- MALADIE PROFESSIONNELLE </t>
    </r>
    <r>
      <rPr>
        <i/>
        <sz val="10"/>
        <rFont val="Calibri Light"/>
        <family val="2"/>
      </rPr>
      <t>(variable)</t>
    </r>
  </si>
  <si>
    <r>
      <t xml:space="preserve">EXONÉRATIONS DE COTISATIONS EMPLOYEUR
</t>
    </r>
    <r>
      <rPr>
        <i/>
        <sz val="10"/>
        <rFont val="Calibri Light"/>
        <family val="2"/>
      </rPr>
      <t>Cumul des réductions (hors taux réduit allocations familiales)
Exemple : déduction forfaitaire de cotisations de sécurité sociale pour les entreprises de moins de 20 salariés)</t>
    </r>
  </si>
  <si>
    <t>Construction</t>
  </si>
  <si>
    <t>Versement mobilité</t>
  </si>
  <si>
    <t>NET A PAYER AVANT IMPOT SUR LE REVENU</t>
  </si>
  <si>
    <t>IMPOT SUR LE REVENU</t>
  </si>
  <si>
    <t>Bases</t>
  </si>
  <si>
    <t>Taux</t>
  </si>
  <si>
    <t>Montant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</si>
  <si>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</si>
  <si>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</si>
  <si>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</si>
  <si>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</si>
  <si>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</si>
  <si>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Dans votre intérêt et pour vous aider à faire valoir vos droits, conserver ce bulletin de paie sans limitation de durée</t>
  </si>
  <si>
    <t>Période : du 01/01/2023 au 31/01/2021</t>
  </si>
  <si>
    <t>1 709,28 * 0,3191</t>
  </si>
  <si>
    <t>792,84 * 0,3191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</si>
</sst>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[$€-1]"/>
    <numFmt numFmtId="166" formatCode="#,##0.00\ &quot;€&quot;"/>
    <numFmt numFmtId="167" formatCode="_ * #,##0.00_)\ _€_ ;_ * \(#,##0.00\)\ _€_ ;_ * &quot;-&quot;??_)\ _€_ ;_ @_ "/>
    <numFmt numFmtId="168" formatCode="0.000%"/>
    <numFmt numFmtId="169" formatCode="dd/mm/yy;@"/>
    <numFmt numFmtId="170" formatCode="#,##0\ _€"/>
    <numFmt numFmtId="171" formatCode="#,##0\ &quot;€&quot;"/>
    <numFmt numFmtId="172" formatCode="#,##0.00\ ;\-#,##0.00\ "/>
    <numFmt numFmtId="173" formatCode="\ #,##0.00\ [$€-40C]\ ;\-#,##0.00\ [$€-40C]\ ;&quot; -&quot;00\ [$€-40C]\ ;@\ "/>
    <numFmt numFmtId="174" formatCode="dd/mm/yy"/>
    <numFmt numFmtId="175" formatCode="0.0000%"/>
    <numFmt numFmtId="176" formatCode="_-* #,##0.00\ [$€-40C]_-;\-* #,##0.00\ [$€-40C]_-;_-* &quot;-&quot;??\ [$€-40C]_-;_-@_-"/>
    <numFmt numFmtId="177" formatCode="_-* #,##0.0000_-;\-* #,##0.0000_-;_-* &quot;-&quot;??_-;_-@_-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Geneva"/>
    </font>
    <font>
      <sz val="9"/>
      <name val="Calibri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OpenSymbol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9"/>
      <name val="Times New Roman"/>
      <family val="1"/>
    </font>
    <font>
      <b/>
      <sz val="12"/>
      <color rgb="FFFF0000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name val="Times New Roman"/>
      <family val="1"/>
    </font>
    <font>
      <b/>
      <u/>
      <sz val="13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 Light"/>
      <family val="2"/>
    </font>
    <font>
      <b/>
      <sz val="20"/>
      <color theme="1"/>
      <name val="Calibri"/>
      <family val="2"/>
      <scheme val="minor"/>
    </font>
    <font>
      <sz val="14"/>
      <name val="Calibri Light"/>
      <family val="2"/>
    </font>
    <font>
      <b/>
      <sz val="14"/>
      <name val="Calibri Light"/>
      <family val="2"/>
    </font>
    <font>
      <b/>
      <sz val="14"/>
      <color theme="1"/>
      <name val="Calibri"/>
      <family val="2"/>
      <scheme val="minor"/>
    </font>
    <font>
      <b/>
      <sz val="10"/>
      <name val="Calibri Light"/>
      <family val="2"/>
    </font>
    <font>
      <i/>
      <sz val="10"/>
      <name val="Calibri Light"/>
      <family val="2"/>
    </font>
    <font>
      <sz val="10"/>
      <color theme="1"/>
      <name val="Calibri"/>
      <family val="2"/>
      <scheme val="minor"/>
    </font>
    <font>
      <sz val="10.5"/>
      <color rgb="FF000000"/>
      <name val="Calibri"/>
      <family val="2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22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</fills>
  <borders count="1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2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5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Border="0" applyProtection="0"/>
    <xf numFmtId="0" fontId="11" fillId="0" borderId="0"/>
    <xf numFmtId="0" fontId="18" fillId="0" borderId="0" applyBorder="0" applyProtection="0"/>
    <xf numFmtId="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20" fillId="0" borderId="0" applyBorder="0" applyProtection="0"/>
    <xf numFmtId="0" fontId="5" fillId="0" borderId="0"/>
    <xf numFmtId="0" fontId="11" fillId="0" borderId="0"/>
    <xf numFmtId="9" fontId="5" fillId="0" borderId="0" applyFont="0" applyFill="0" applyBorder="0" applyAlignment="0" applyProtection="0"/>
    <xf numFmtId="0" fontId="21" fillId="5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54">
    <xf numFmtId="0" fontId="0" fillId="0" borderId="0" xfId="0"/>
    <xf numFmtId="0" fontId="0" fillId="0" borderId="57" xfId="0" applyBorder="1"/>
    <xf numFmtId="2" fontId="0" fillId="0" borderId="57" xfId="0" applyNumberFormat="1" applyBorder="1"/>
    <xf numFmtId="0" fontId="12" fillId="0" borderId="62" xfId="8" applyFont="1" applyBorder="1"/>
    <xf numFmtId="0" fontId="12" fillId="0" borderId="62" xfId="7" applyFont="1" applyBorder="1" applyProtection="1"/>
    <xf numFmtId="0" fontId="12" fillId="0" borderId="0" xfId="7" applyFont="1" applyBorder="1" applyProtection="1"/>
    <xf numFmtId="0" fontId="12" fillId="3" borderId="62" xfId="8" applyFont="1" applyFill="1" applyBorder="1"/>
    <xf numFmtId="0" fontId="12" fillId="2" borderId="62" xfId="7" applyFont="1" applyFill="1" applyBorder="1" applyAlignment="1" applyProtection="1">
      <alignment horizontal="left"/>
    </xf>
    <xf numFmtId="0" fontId="12" fillId="0" borderId="62" xfId="7" applyFont="1" applyBorder="1" applyAlignment="1" applyProtection="1">
      <alignment horizontal="left"/>
    </xf>
    <xf numFmtId="0" fontId="12" fillId="0" borderId="68" xfId="7" applyFont="1" applyBorder="1" applyAlignment="1" applyProtection="1">
      <alignment horizontal="left"/>
    </xf>
    <xf numFmtId="1" fontId="12" fillId="0" borderId="68" xfId="7" applyNumberFormat="1" applyFont="1" applyBorder="1" applyAlignment="1" applyProtection="1">
      <alignment horizontal="left"/>
    </xf>
    <xf numFmtId="0" fontId="12" fillId="0" borderId="67" xfId="8" applyFont="1" applyBorder="1"/>
    <xf numFmtId="0" fontId="12" fillId="0" borderId="57" xfId="8" applyFont="1" applyBorder="1"/>
    <xf numFmtId="0" fontId="12" fillId="0" borderId="76" xfId="7" applyFont="1" applyBorder="1" applyAlignment="1" applyProtection="1">
      <alignment horizontal="left"/>
    </xf>
    <xf numFmtId="0" fontId="12" fillId="0" borderId="57" xfId="7" applyFont="1" applyBorder="1" applyAlignment="1" applyProtection="1">
      <alignment vertical="center"/>
    </xf>
    <xf numFmtId="0" fontId="12" fillId="0" borderId="57" xfId="7" applyFont="1" applyBorder="1" applyAlignment="1" applyProtection="1">
      <alignment horizontal="center" vertical="center" wrapText="1"/>
    </xf>
    <xf numFmtId="0" fontId="12" fillId="0" borderId="57" xfId="7" applyFont="1" applyBorder="1" applyAlignment="1" applyProtection="1">
      <alignment vertical="center" wrapText="1"/>
    </xf>
    <xf numFmtId="10" fontId="12" fillId="0" borderId="63" xfId="8" applyNumberFormat="1" applyFont="1" applyBorder="1" applyAlignment="1">
      <alignment horizontal="center" vertical="center"/>
    </xf>
    <xf numFmtId="0" fontId="12" fillId="0" borderId="62" xfId="9" applyFont="1" applyBorder="1" applyProtection="1"/>
    <xf numFmtId="2" fontId="12" fillId="0" borderId="63" xfId="8" applyNumberFormat="1" applyFont="1" applyBorder="1" applyAlignment="1">
      <alignment horizontal="center" vertical="center"/>
    </xf>
    <xf numFmtId="170" fontId="12" fillId="0" borderId="60" xfId="8" applyNumberFormat="1" applyFont="1" applyBorder="1" applyAlignment="1">
      <alignment vertical="center"/>
    </xf>
    <xf numFmtId="10" fontId="14" fillId="4" borderId="63" xfId="8" applyNumberFormat="1" applyFont="1" applyFill="1" applyBorder="1" applyAlignment="1">
      <alignment horizontal="center" vertical="center"/>
    </xf>
    <xf numFmtId="171" fontId="12" fillId="0" borderId="60" xfId="8" applyNumberFormat="1" applyFont="1" applyBorder="1" applyAlignment="1">
      <alignment horizontal="right"/>
    </xf>
    <xf numFmtId="0" fontId="12" fillId="0" borderId="87" xfId="8" applyFont="1" applyBorder="1" applyAlignment="1">
      <alignment horizontal="center" vertical="center"/>
    </xf>
    <xf numFmtId="2" fontId="12" fillId="0" borderId="88" xfId="8" applyNumberFormat="1" applyFont="1" applyBorder="1" applyAlignment="1">
      <alignment horizontal="center" vertical="center"/>
    </xf>
    <xf numFmtId="0" fontId="12" fillId="0" borderId="87" xfId="8" quotePrefix="1" applyFont="1" applyBorder="1" applyAlignment="1">
      <alignment horizontal="center" vertical="center"/>
    </xf>
    <xf numFmtId="0" fontId="12" fillId="3" borderId="57" xfId="7" applyFont="1" applyFill="1" applyBorder="1" applyAlignment="1" applyProtection="1">
      <alignment vertical="center"/>
    </xf>
    <xf numFmtId="0" fontId="12" fillId="3" borderId="68" xfId="7" applyFont="1" applyFill="1" applyBorder="1" applyAlignment="1" applyProtection="1">
      <alignment vertical="center"/>
    </xf>
    <xf numFmtId="0" fontId="12" fillId="3" borderId="67" xfId="7" applyFont="1" applyFill="1" applyBorder="1" applyAlignment="1" applyProtection="1">
      <alignment vertical="center"/>
    </xf>
    <xf numFmtId="0" fontId="12" fillId="0" borderId="75" xfId="8" applyFont="1" applyBorder="1"/>
    <xf numFmtId="0" fontId="12" fillId="0" borderId="63" xfId="8" applyFont="1" applyBorder="1"/>
    <xf numFmtId="0" fontId="6" fillId="0" borderId="80" xfId="18" applyFont="1" applyFill="1" applyBorder="1" applyProtection="1">
      <protection locked="0"/>
    </xf>
    <xf numFmtId="10" fontId="12" fillId="7" borderId="63" xfId="8" applyNumberFormat="1" applyFont="1" applyFill="1" applyBorder="1" applyAlignment="1">
      <alignment horizontal="center" vertical="center"/>
    </xf>
    <xf numFmtId="1" fontId="12" fillId="0" borderId="63" xfId="8" applyNumberFormat="1" applyFont="1" applyBorder="1" applyAlignment="1">
      <alignment horizontal="center" vertical="center"/>
    </xf>
    <xf numFmtId="1" fontId="12" fillId="0" borderId="88" xfId="8" applyNumberFormat="1" applyFont="1" applyBorder="1" applyAlignment="1">
      <alignment horizontal="center" vertical="center"/>
    </xf>
    <xf numFmtId="9" fontId="12" fillId="0" borderId="63" xfId="8" applyNumberFormat="1" applyFont="1" applyBorder="1" applyAlignment="1">
      <alignment horizontal="center" vertical="center"/>
    </xf>
    <xf numFmtId="9" fontId="12" fillId="7" borderId="63" xfId="8" applyNumberFormat="1" applyFont="1" applyFill="1" applyBorder="1" applyAlignment="1">
      <alignment horizontal="center" vertical="center"/>
    </xf>
    <xf numFmtId="49" fontId="12" fillId="0" borderId="87" xfId="8" applyNumberFormat="1" applyFont="1" applyBorder="1" applyAlignment="1">
      <alignment horizontal="center" vertical="center"/>
    </xf>
    <xf numFmtId="0" fontId="12" fillId="0" borderId="78" xfId="8" applyFont="1" applyBorder="1"/>
    <xf numFmtId="0" fontId="12" fillId="0" borderId="63" xfId="8" applyFont="1" applyBorder="1" applyAlignment="1">
      <alignment horizontal="center" vertical="center"/>
    </xf>
    <xf numFmtId="170" fontId="22" fillId="0" borderId="63" xfId="8" applyNumberFormat="1" applyFont="1" applyBorder="1" applyAlignment="1">
      <alignment horizontal="center" vertical="center"/>
    </xf>
    <xf numFmtId="170" fontId="12" fillId="0" borderId="63" xfId="8" applyNumberFormat="1" applyFont="1" applyBorder="1" applyAlignment="1">
      <alignment horizontal="center" vertical="center"/>
    </xf>
    <xf numFmtId="0" fontId="26" fillId="0" borderId="80" xfId="18" applyFont="1" applyFill="1" applyBorder="1" applyAlignment="1" applyProtection="1">
      <alignment horizontal="left" indent="1"/>
      <protection locked="0"/>
    </xf>
    <xf numFmtId="0" fontId="26" fillId="0" borderId="0" xfId="18" applyFont="1" applyFill="1" applyAlignment="1" applyProtection="1">
      <alignment horizontal="center"/>
      <protection locked="0"/>
    </xf>
    <xf numFmtId="0" fontId="27" fillId="0" borderId="0" xfId="18" applyFont="1" applyFill="1" applyProtection="1">
      <protection locked="0"/>
    </xf>
    <xf numFmtId="0" fontId="27" fillId="0" borderId="80" xfId="18" applyFont="1" applyFill="1" applyBorder="1" applyAlignment="1" applyProtection="1">
      <alignment horizontal="left" indent="1"/>
      <protection locked="0"/>
    </xf>
    <xf numFmtId="0" fontId="27" fillId="0" borderId="0" xfId="18" applyFont="1" applyFill="1" applyAlignment="1" applyProtection="1">
      <alignment horizontal="center"/>
      <protection locked="0"/>
    </xf>
    <xf numFmtId="16" fontId="27" fillId="0" borderId="0" xfId="18" applyNumberFormat="1" applyFont="1" applyFill="1" applyProtection="1">
      <protection locked="0"/>
    </xf>
    <xf numFmtId="0" fontId="27" fillId="0" borderId="81" xfId="18" applyFont="1" applyFill="1" applyBorder="1" applyProtection="1">
      <protection locked="0"/>
    </xf>
    <xf numFmtId="0" fontId="26" fillId="0" borderId="80" xfId="18" applyFont="1" applyFill="1" applyBorder="1" applyAlignment="1" applyProtection="1">
      <alignment horizontal="right"/>
      <protection locked="0"/>
    </xf>
    <xf numFmtId="0" fontId="30" fillId="0" borderId="0" xfId="18" quotePrefix="1" applyFont="1" applyFill="1" applyProtection="1">
      <protection locked="0"/>
    </xf>
    <xf numFmtId="0" fontId="30" fillId="0" borderId="0" xfId="18" applyFont="1" applyFill="1" applyProtection="1">
      <protection locked="0"/>
    </xf>
    <xf numFmtId="0" fontId="27" fillId="0" borderId="65" xfId="18" applyFont="1" applyFill="1" applyBorder="1" applyProtection="1">
      <protection locked="0"/>
    </xf>
    <xf numFmtId="0" fontId="27" fillId="0" borderId="65" xfId="18" applyFont="1" applyFill="1" applyBorder="1" applyAlignment="1">
      <alignment horizontal="center" vertical="center"/>
    </xf>
    <xf numFmtId="0" fontId="27" fillId="0" borderId="97" xfId="18" applyFont="1" applyFill="1" applyBorder="1" applyProtection="1">
      <protection locked="0"/>
    </xf>
    <xf numFmtId="0" fontId="26" fillId="0" borderId="80" xfId="18" applyFont="1" applyFill="1" applyBorder="1" applyProtection="1">
      <protection locked="0"/>
    </xf>
    <xf numFmtId="16" fontId="26" fillId="0" borderId="0" xfId="18" applyNumberFormat="1" applyFont="1" applyFill="1" applyProtection="1">
      <protection locked="0"/>
    </xf>
    <xf numFmtId="0" fontId="27" fillId="0" borderId="0" xfId="18" applyFont="1" applyFill="1" applyAlignment="1" applyProtection="1">
      <alignment horizontal="left"/>
      <protection locked="0"/>
    </xf>
    <xf numFmtId="0" fontId="26" fillId="0" borderId="0" xfId="18" applyFont="1" applyFill="1" applyAlignment="1" applyProtection="1">
      <alignment vertical="center"/>
      <protection locked="0"/>
    </xf>
    <xf numFmtId="3" fontId="27" fillId="0" borderId="0" xfId="18" applyNumberFormat="1" applyFont="1" applyFill="1" applyAlignment="1" applyProtection="1">
      <alignment vertical="center"/>
      <protection locked="0"/>
    </xf>
    <xf numFmtId="0" fontId="27" fillId="0" borderId="0" xfId="18" applyFont="1" applyFill="1" applyAlignment="1" applyProtection="1">
      <alignment vertical="center"/>
      <protection locked="0"/>
    </xf>
    <xf numFmtId="10" fontId="27" fillId="0" borderId="0" xfId="18" applyNumberFormat="1" applyFont="1" applyFill="1" applyAlignment="1" applyProtection="1">
      <alignment vertical="center"/>
      <protection locked="0"/>
    </xf>
    <xf numFmtId="3" fontId="27" fillId="0" borderId="81" xfId="8" applyNumberFormat="1" applyFont="1" applyBorder="1" applyAlignment="1">
      <alignment vertical="center"/>
    </xf>
    <xf numFmtId="0" fontId="27" fillId="0" borderId="0" xfId="18" applyFont="1" applyFill="1" applyAlignment="1" applyProtection="1">
      <alignment shrinkToFit="1"/>
      <protection locked="0"/>
    </xf>
    <xf numFmtId="3" fontId="27" fillId="0" borderId="81" xfId="18" applyNumberFormat="1" applyFont="1" applyFill="1" applyBorder="1" applyAlignment="1" applyProtection="1">
      <alignment vertical="center"/>
      <protection locked="0"/>
    </xf>
    <xf numFmtId="0" fontId="26" fillId="6" borderId="73" xfId="18" applyFont="1" applyFill="1" applyBorder="1" applyAlignment="1">
      <alignment horizontal="center" vertical="center"/>
    </xf>
    <xf numFmtId="0" fontId="26" fillId="6" borderId="57" xfId="18" applyFont="1" applyFill="1" applyBorder="1" applyAlignment="1">
      <alignment horizontal="center" vertical="center"/>
    </xf>
    <xf numFmtId="0" fontId="26" fillId="6" borderId="57" xfId="18" applyFont="1" applyFill="1" applyBorder="1" applyAlignment="1">
      <alignment horizontal="center" vertical="center" wrapText="1"/>
    </xf>
    <xf numFmtId="0" fontId="27" fillId="0" borderId="73" xfId="18" applyFont="1" applyFill="1" applyBorder="1" applyAlignment="1" applyProtection="1">
      <alignment horizontal="center" vertical="center"/>
      <protection locked="0"/>
    </xf>
    <xf numFmtId="0" fontId="27" fillId="0" borderId="57" xfId="18" applyFont="1" applyFill="1" applyBorder="1" applyAlignment="1" applyProtection="1">
      <alignment horizontal="left" vertical="center" indent="1"/>
      <protection locked="0"/>
    </xf>
    <xf numFmtId="0" fontId="27" fillId="0" borderId="57" xfId="18" applyFont="1" applyFill="1" applyBorder="1" applyAlignment="1" applyProtection="1">
      <alignment horizontal="center" vertical="center"/>
      <protection locked="0"/>
    </xf>
    <xf numFmtId="175" fontId="27" fillId="0" borderId="57" xfId="18" applyNumberFormat="1" applyFont="1" applyFill="1" applyBorder="1" applyAlignment="1" applyProtection="1">
      <alignment horizontal="center" vertical="center"/>
      <protection locked="0"/>
    </xf>
    <xf numFmtId="0" fontId="27" fillId="0" borderId="57" xfId="18" applyFont="1" applyFill="1" applyBorder="1" applyAlignment="1" applyProtection="1">
      <alignment vertical="center"/>
      <protection locked="0"/>
    </xf>
    <xf numFmtId="0" fontId="27" fillId="0" borderId="80" xfId="18" applyFont="1" applyFill="1" applyBorder="1" applyAlignment="1" applyProtection="1">
      <alignment horizontal="center" vertical="center"/>
      <protection locked="0"/>
    </xf>
    <xf numFmtId="0" fontId="27" fillId="0" borderId="0" xfId="18" applyFont="1" applyFill="1" applyAlignment="1" applyProtection="1">
      <alignment horizontal="left" vertical="center" indent="1"/>
      <protection locked="0"/>
    </xf>
    <xf numFmtId="0" fontId="27" fillId="0" borderId="0" xfId="18" applyFont="1" applyFill="1" applyAlignment="1" applyProtection="1">
      <alignment horizontal="center" vertical="center"/>
      <protection locked="0"/>
    </xf>
    <xf numFmtId="3" fontId="27" fillId="0" borderId="0" xfId="18" applyNumberFormat="1" applyFont="1" applyFill="1" applyAlignment="1" applyProtection="1">
      <alignment horizontal="center" vertical="center"/>
      <protection locked="0"/>
    </xf>
    <xf numFmtId="175" fontId="27" fillId="0" borderId="0" xfId="18" applyNumberFormat="1" applyFont="1" applyFill="1" applyAlignment="1" applyProtection="1">
      <alignment horizontal="center" vertical="center"/>
      <protection locked="0"/>
    </xf>
    <xf numFmtId="3" fontId="27" fillId="0" borderId="0" xfId="18" applyNumberFormat="1" applyFont="1" applyFill="1" applyAlignment="1" applyProtection="1">
      <alignment horizontal="right" vertical="center"/>
      <protection locked="0"/>
    </xf>
    <xf numFmtId="3" fontId="27" fillId="0" borderId="81" xfId="18" applyNumberFormat="1" applyFont="1" applyFill="1" applyBorder="1" applyAlignment="1" applyProtection="1">
      <alignment horizontal="right" vertical="center"/>
      <protection locked="0"/>
    </xf>
    <xf numFmtId="0" fontId="26" fillId="0" borderId="80" xfId="18" applyFont="1" applyFill="1" applyBorder="1" applyAlignment="1">
      <alignment horizontal="center" vertical="center"/>
    </xf>
    <xf numFmtId="0" fontId="26" fillId="0" borderId="0" xfId="18" applyFont="1" applyFill="1" applyAlignment="1">
      <alignment horizontal="center" vertical="center"/>
    </xf>
    <xf numFmtId="0" fontId="26" fillId="6" borderId="72" xfId="18" applyFont="1" applyFill="1" applyBorder="1" applyAlignment="1">
      <alignment horizontal="center" vertical="center"/>
    </xf>
    <xf numFmtId="0" fontId="27" fillId="0" borderId="82" xfId="18" applyFont="1" applyFill="1" applyBorder="1" applyAlignment="1" applyProtection="1">
      <alignment horizontal="center" vertical="center"/>
      <protection locked="0"/>
    </xf>
    <xf numFmtId="0" fontId="27" fillId="0" borderId="83" xfId="18" applyFont="1" applyFill="1" applyBorder="1" applyAlignment="1" applyProtection="1">
      <alignment horizontal="left" vertical="center" indent="1"/>
      <protection locked="0"/>
    </xf>
    <xf numFmtId="0" fontId="27" fillId="0" borderId="83" xfId="18" applyFont="1" applyFill="1" applyBorder="1" applyAlignment="1" applyProtection="1">
      <alignment horizontal="center" vertical="center"/>
      <protection locked="0"/>
    </xf>
    <xf numFmtId="0" fontId="27" fillId="0" borderId="91" xfId="18" applyFont="1" applyFill="1" applyBorder="1" applyAlignment="1" applyProtection="1">
      <alignment horizontal="center" vertical="center"/>
      <protection locked="0"/>
    </xf>
    <xf numFmtId="0" fontId="12" fillId="8" borderId="62" xfId="9" applyFont="1" applyFill="1" applyBorder="1" applyProtection="1"/>
    <xf numFmtId="0" fontId="12" fillId="0" borderId="57" xfId="7" applyFont="1" applyBorder="1" applyAlignment="1" applyProtection="1">
      <alignment horizontal="center" vertical="center"/>
    </xf>
    <xf numFmtId="0" fontId="23" fillId="0" borderId="0" xfId="7" applyFont="1" applyBorder="1" applyAlignment="1" applyProtection="1">
      <alignment horizontal="left" vertical="center"/>
    </xf>
    <xf numFmtId="0" fontId="15" fillId="0" borderId="66" xfId="7" applyFont="1" applyBorder="1" applyAlignment="1" applyProtection="1">
      <alignment horizontal="left" vertical="center"/>
    </xf>
    <xf numFmtId="3" fontId="27" fillId="0" borderId="57" xfId="18" applyNumberFormat="1" applyFont="1" applyFill="1" applyBorder="1" applyAlignment="1" applyProtection="1">
      <alignment horizontal="right" vertical="center"/>
      <protection locked="0"/>
    </xf>
    <xf numFmtId="0" fontId="28" fillId="0" borderId="0" xfId="7" applyFont="1" applyBorder="1" applyAlignment="1" applyProtection="1">
      <alignment horizontal="left" vertical="center"/>
    </xf>
    <xf numFmtId="0" fontId="27" fillId="0" borderId="65" xfId="18" applyFont="1" applyFill="1" applyBorder="1" applyAlignment="1" applyProtection="1">
      <alignment horizontal="center"/>
      <protection locked="0"/>
    </xf>
    <xf numFmtId="0" fontId="26" fillId="0" borderId="65" xfId="18" applyFont="1" applyFill="1" applyBorder="1" applyAlignment="1">
      <alignment horizontal="center" vertical="center"/>
    </xf>
    <xf numFmtId="3" fontId="0" fillId="0" borderId="0" xfId="0" applyNumberFormat="1"/>
    <xf numFmtId="44" fontId="0" fillId="0" borderId="0" xfId="1" applyFont="1"/>
    <xf numFmtId="44" fontId="0" fillId="0" borderId="0" xfId="0" applyNumberFormat="1"/>
    <xf numFmtId="0" fontId="32" fillId="0" borderId="95" xfId="0" applyFont="1" applyBorder="1"/>
    <xf numFmtId="0" fontId="32" fillId="0" borderId="99" xfId="0" applyFont="1" applyBorder="1"/>
    <xf numFmtId="0" fontId="0" fillId="0" borderId="100" xfId="0" applyBorder="1"/>
    <xf numFmtId="3" fontId="27" fillId="9" borderId="57" xfId="18" applyNumberFormat="1" applyFont="1" applyFill="1" applyBorder="1" applyAlignment="1" applyProtection="1">
      <alignment vertical="center"/>
      <protection locked="0"/>
    </xf>
    <xf numFmtId="0" fontId="27" fillId="9" borderId="57" xfId="18" applyFont="1" applyFill="1" applyBorder="1" applyAlignment="1" applyProtection="1">
      <alignment horizontal="center" vertical="center"/>
      <protection locked="0"/>
    </xf>
    <xf numFmtId="175" fontId="27" fillId="9" borderId="57" xfId="18" applyNumberFormat="1" applyFont="1" applyFill="1" applyBorder="1" applyAlignment="1" applyProtection="1">
      <alignment horizontal="center" vertical="center"/>
      <protection locked="0"/>
    </xf>
    <xf numFmtId="3" fontId="27" fillId="9" borderId="57" xfId="18" applyNumberFormat="1" applyFont="1" applyFill="1" applyBorder="1" applyAlignment="1" applyProtection="1">
      <alignment horizontal="right" vertical="center"/>
      <protection locked="0"/>
    </xf>
    <xf numFmtId="170" fontId="12" fillId="9" borderId="60" xfId="8" applyNumberFormat="1" applyFont="1" applyFill="1" applyBorder="1" applyAlignment="1">
      <alignment vertical="center"/>
    </xf>
    <xf numFmtId="10" fontId="12" fillId="9" borderId="63" xfId="8" applyNumberFormat="1" applyFont="1" applyFill="1" applyBorder="1" applyAlignment="1">
      <alignment horizontal="center" vertical="center"/>
    </xf>
    <xf numFmtId="171" fontId="12" fillId="9" borderId="60" xfId="8" applyNumberFormat="1" applyFont="1" applyFill="1" applyBorder="1" applyAlignment="1">
      <alignment horizontal="right"/>
    </xf>
    <xf numFmtId="10" fontId="14" fillId="9" borderId="63" xfId="8" applyNumberFormat="1" applyFont="1" applyFill="1" applyBorder="1" applyAlignment="1">
      <alignment horizontal="center" vertical="center"/>
    </xf>
    <xf numFmtId="168" fontId="12" fillId="9" borderId="63" xfId="8" applyNumberFormat="1" applyFont="1" applyFill="1" applyBorder="1" applyAlignment="1">
      <alignment horizontal="center" vertical="center"/>
    </xf>
    <xf numFmtId="9" fontId="12" fillId="9" borderId="63" xfId="8" applyNumberFormat="1" applyFont="1" applyFill="1" applyBorder="1" applyAlignment="1">
      <alignment horizontal="center" vertical="center"/>
    </xf>
    <xf numFmtId="10" fontId="19" fillId="9" borderId="63" xfId="8" applyNumberFormat="1" applyFont="1" applyFill="1" applyBorder="1" applyAlignment="1">
      <alignment horizontal="center" vertical="center"/>
    </xf>
    <xf numFmtId="0" fontId="0" fillId="0" borderId="101" xfId="0" applyBorder="1"/>
    <xf numFmtId="44" fontId="0" fillId="0" borderId="102" xfId="1" applyFont="1" applyBorder="1" applyAlignment="1">
      <alignment horizontal="center"/>
    </xf>
    <xf numFmtId="0" fontId="3" fillId="0" borderId="73" xfId="0" applyFont="1" applyBorder="1"/>
    <xf numFmtId="44" fontId="0" fillId="0" borderId="74" xfId="1" applyFont="1" applyBorder="1"/>
    <xf numFmtId="0" fontId="0" fillId="0" borderId="73" xfId="0" applyBorder="1"/>
    <xf numFmtId="0" fontId="0" fillId="0" borderId="103" xfId="0" applyBorder="1"/>
    <xf numFmtId="0" fontId="0" fillId="0" borderId="105" xfId="0" applyBorder="1"/>
    <xf numFmtId="0" fontId="3" fillId="2" borderId="105" xfId="0" applyFont="1" applyFill="1" applyBorder="1"/>
    <xf numFmtId="44" fontId="3" fillId="2" borderId="106" xfId="1" applyFont="1" applyFill="1" applyBorder="1"/>
    <xf numFmtId="44" fontId="3" fillId="0" borderId="104" xfId="0" applyNumberFormat="1" applyFont="1" applyBorder="1"/>
    <xf numFmtId="44" fontId="3" fillId="0" borderId="106" xfId="1" applyFont="1" applyBorder="1"/>
    <xf numFmtId="0" fontId="34" fillId="0" borderId="0" xfId="0" applyFont="1" applyAlignment="1">
      <alignment horizontal="left" vertical="center"/>
    </xf>
    <xf numFmtId="0" fontId="34" fillId="0" borderId="0" xfId="0" applyFont="1"/>
    <xf numFmtId="0" fontId="34" fillId="0" borderId="24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13" xfId="0" applyFont="1" applyBorder="1"/>
    <xf numFmtId="0" fontId="34" fillId="0" borderId="15" xfId="0" applyFont="1" applyBorder="1"/>
    <xf numFmtId="0" fontId="34" fillId="0" borderId="16" xfId="0" applyFont="1" applyBorder="1"/>
    <xf numFmtId="0" fontId="34" fillId="0" borderId="0" xfId="0" applyFont="1" applyAlignment="1">
      <alignment vertical="center"/>
    </xf>
    <xf numFmtId="0" fontId="32" fillId="0" borderId="0" xfId="0" applyFont="1"/>
    <xf numFmtId="0" fontId="35" fillId="0" borderId="0" xfId="0" applyFont="1"/>
    <xf numFmtId="0" fontId="32" fillId="0" borderId="101" xfId="0" applyFont="1" applyBorder="1"/>
    <xf numFmtId="0" fontId="32" fillId="0" borderId="72" xfId="0" applyFont="1" applyBorder="1"/>
    <xf numFmtId="0" fontId="32" fillId="0" borderId="73" xfId="0" applyFont="1" applyBorder="1"/>
    <xf numFmtId="0" fontId="32" fillId="0" borderId="103" xfId="0" applyFont="1" applyBorder="1"/>
    <xf numFmtId="0" fontId="32" fillId="0" borderId="91" xfId="0" applyFont="1" applyBorder="1"/>
    <xf numFmtId="176" fontId="32" fillId="0" borderId="104" xfId="0" applyNumberFormat="1" applyFont="1" applyBorder="1"/>
    <xf numFmtId="0" fontId="32" fillId="0" borderId="105" xfId="0" applyFont="1" applyBorder="1" applyAlignment="1">
      <alignment vertical="center"/>
    </xf>
    <xf numFmtId="176" fontId="32" fillId="0" borderId="106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01" xfId="0" applyFont="1" applyBorder="1" applyAlignment="1">
      <alignment vertical="center"/>
    </xf>
    <xf numFmtId="0" fontId="32" fillId="0" borderId="72" xfId="0" applyFont="1" applyBorder="1" applyAlignment="1">
      <alignment vertical="center"/>
    </xf>
    <xf numFmtId="0" fontId="32" fillId="0" borderId="73" xfId="0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74" xfId="0" applyFont="1" applyBorder="1" applyAlignment="1">
      <alignment vertical="center"/>
    </xf>
    <xf numFmtId="0" fontId="32" fillId="0" borderId="103" xfId="0" applyFont="1" applyBorder="1" applyAlignment="1">
      <alignment vertical="center"/>
    </xf>
    <xf numFmtId="0" fontId="32" fillId="0" borderId="91" xfId="0" applyFont="1" applyBorder="1" applyAlignment="1">
      <alignment vertical="center"/>
    </xf>
    <xf numFmtId="176" fontId="32" fillId="0" borderId="104" xfId="0" applyNumberFormat="1" applyFont="1" applyBorder="1" applyAlignment="1">
      <alignment vertical="center"/>
    </xf>
    <xf numFmtId="0" fontId="36" fillId="0" borderId="101" xfId="0" applyFont="1" applyBorder="1" applyAlignment="1">
      <alignment vertical="center"/>
    </xf>
    <xf numFmtId="176" fontId="36" fillId="0" borderId="72" xfId="0" applyNumberFormat="1" applyFont="1" applyBorder="1" applyAlignment="1">
      <alignment vertical="center"/>
    </xf>
    <xf numFmtId="0" fontId="36" fillId="0" borderId="73" xfId="0" applyFont="1" applyBorder="1" applyAlignment="1">
      <alignment vertical="center"/>
    </xf>
    <xf numFmtId="176" fontId="36" fillId="0" borderId="57" xfId="0" applyNumberFormat="1" applyFont="1" applyBorder="1" applyAlignment="1">
      <alignment vertical="center"/>
    </xf>
    <xf numFmtId="0" fontId="36" fillId="0" borderId="103" xfId="0" applyFont="1" applyBorder="1" applyAlignment="1">
      <alignment vertical="center"/>
    </xf>
    <xf numFmtId="168" fontId="36" fillId="0" borderId="102" xfId="20" applyNumberFormat="1" applyFont="1" applyFill="1" applyBorder="1" applyAlignment="1">
      <alignment vertical="center"/>
    </xf>
    <xf numFmtId="168" fontId="36" fillId="0" borderId="74" xfId="20" applyNumberFormat="1" applyFont="1" applyFill="1" applyBorder="1" applyAlignment="1">
      <alignment vertical="center"/>
    </xf>
    <xf numFmtId="2" fontId="36" fillId="0" borderId="91" xfId="0" applyNumberFormat="1" applyFont="1" applyBorder="1" applyAlignment="1">
      <alignment vertical="center"/>
    </xf>
    <xf numFmtId="168" fontId="36" fillId="0" borderId="104" xfId="0" applyNumberFormat="1" applyFont="1" applyBorder="1" applyAlignment="1">
      <alignment vertical="center"/>
    </xf>
    <xf numFmtId="176" fontId="32" fillId="0" borderId="72" xfId="0" applyNumberFormat="1" applyFont="1" applyBorder="1" applyAlignment="1">
      <alignment vertical="center"/>
    </xf>
    <xf numFmtId="10" fontId="32" fillId="0" borderId="72" xfId="0" applyNumberFormat="1" applyFont="1" applyBorder="1" applyAlignment="1">
      <alignment vertical="center"/>
    </xf>
    <xf numFmtId="176" fontId="32" fillId="0" borderId="102" xfId="0" applyNumberFormat="1" applyFont="1" applyBorder="1" applyAlignment="1">
      <alignment vertical="center"/>
    </xf>
    <xf numFmtId="176" fontId="32" fillId="0" borderId="57" xfId="0" applyNumberFormat="1" applyFont="1" applyBorder="1" applyAlignment="1">
      <alignment vertical="center"/>
    </xf>
    <xf numFmtId="10" fontId="32" fillId="0" borderId="57" xfId="0" applyNumberFormat="1" applyFont="1" applyBorder="1" applyAlignment="1">
      <alignment vertical="center"/>
    </xf>
    <xf numFmtId="176" fontId="32" fillId="0" borderId="74" xfId="0" applyNumberFormat="1" applyFont="1" applyBorder="1" applyAlignment="1">
      <alignment vertical="center"/>
    </xf>
    <xf numFmtId="176" fontId="32" fillId="0" borderId="102" xfId="0" applyNumberFormat="1" applyFont="1" applyBorder="1"/>
    <xf numFmtId="176" fontId="32" fillId="0" borderId="57" xfId="0" applyNumberFormat="1" applyFont="1" applyBorder="1"/>
    <xf numFmtId="10" fontId="32" fillId="0" borderId="57" xfId="0" applyNumberFormat="1" applyFont="1" applyBorder="1"/>
    <xf numFmtId="176" fontId="32" fillId="0" borderId="74" xfId="0" applyNumberFormat="1" applyFont="1" applyBorder="1"/>
    <xf numFmtId="0" fontId="34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left" vertical="center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horizontal="left" vertical="center"/>
    </xf>
    <xf numFmtId="14" fontId="34" fillId="0" borderId="5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165" fontId="34" fillId="0" borderId="10" xfId="0" applyNumberFormat="1" applyFont="1" applyBorder="1" applyAlignment="1">
      <alignment horizontal="right" vertical="center"/>
    </xf>
    <xf numFmtId="176" fontId="34" fillId="0" borderId="11" xfId="0" applyNumberFormat="1" applyFont="1" applyBorder="1" applyAlignment="1">
      <alignment horizontal="left" vertical="center"/>
    </xf>
    <xf numFmtId="0" fontId="34" fillId="0" borderId="12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2" fontId="34" fillId="0" borderId="0" xfId="0" applyNumberFormat="1" applyFont="1" applyAlignment="1">
      <alignment horizontal="right"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2" fontId="34" fillId="0" borderId="15" xfId="0" applyNumberFormat="1" applyFont="1" applyBorder="1" applyAlignment="1">
      <alignment horizontal="left" vertical="center"/>
    </xf>
    <xf numFmtId="166" fontId="34" fillId="0" borderId="15" xfId="0" applyNumberFormat="1" applyFont="1" applyBorder="1" applyAlignment="1">
      <alignment horizontal="right" vertical="center"/>
    </xf>
    <xf numFmtId="0" fontId="34" fillId="0" borderId="25" xfId="0" applyFont="1" applyBorder="1" applyAlignment="1">
      <alignment horizontal="center" vertical="center"/>
    </xf>
    <xf numFmtId="176" fontId="34" fillId="0" borderId="13" xfId="0" applyNumberFormat="1" applyFont="1" applyBorder="1" applyAlignment="1">
      <alignment vertical="center"/>
    </xf>
    <xf numFmtId="166" fontId="34" fillId="0" borderId="24" xfId="0" applyNumberFormat="1" applyFont="1" applyBorder="1" applyAlignment="1">
      <alignment vertical="center"/>
    </xf>
    <xf numFmtId="165" fontId="34" fillId="0" borderId="27" xfId="0" applyNumberFormat="1" applyFont="1" applyBorder="1" applyAlignment="1">
      <alignment vertical="center"/>
    </xf>
    <xf numFmtId="10" fontId="34" fillId="0" borderId="26" xfId="0" applyNumberFormat="1" applyFont="1" applyBorder="1" applyAlignment="1">
      <alignment vertical="center"/>
    </xf>
    <xf numFmtId="165" fontId="34" fillId="0" borderId="25" xfId="0" applyNumberFormat="1" applyFont="1" applyBorder="1" applyAlignment="1">
      <alignment vertical="center"/>
    </xf>
    <xf numFmtId="2" fontId="34" fillId="0" borderId="13" xfId="0" applyNumberFormat="1" applyFont="1" applyBorder="1" applyAlignment="1">
      <alignment vertical="center"/>
    </xf>
    <xf numFmtId="166" fontId="34" fillId="0" borderId="28" xfId="0" applyNumberFormat="1" applyFont="1" applyBorder="1" applyAlignment="1">
      <alignment vertical="center"/>
    </xf>
    <xf numFmtId="10" fontId="34" fillId="0" borderId="29" xfId="0" applyNumberFormat="1" applyFont="1" applyBorder="1" applyAlignment="1">
      <alignment vertical="center"/>
    </xf>
    <xf numFmtId="165" fontId="34" fillId="0" borderId="30" xfId="0" applyNumberFormat="1" applyFont="1" applyBorder="1" applyAlignment="1">
      <alignment vertical="center"/>
    </xf>
    <xf numFmtId="167" fontId="34" fillId="0" borderId="28" xfId="0" applyNumberFormat="1" applyFont="1" applyBorder="1" applyAlignment="1">
      <alignment horizontal="right" vertical="center"/>
    </xf>
    <xf numFmtId="10" fontId="34" fillId="0" borderId="32" xfId="0" applyNumberFormat="1" applyFont="1" applyBorder="1" applyAlignment="1">
      <alignment vertical="center"/>
    </xf>
    <xf numFmtId="165" fontId="34" fillId="0" borderId="33" xfId="0" applyNumberFormat="1" applyFont="1" applyBorder="1" applyAlignment="1">
      <alignment vertical="center"/>
    </xf>
    <xf numFmtId="10" fontId="34" fillId="0" borderId="34" xfId="0" applyNumberFormat="1" applyFont="1" applyBorder="1" applyAlignment="1">
      <alignment vertical="center"/>
    </xf>
    <xf numFmtId="165" fontId="34" fillId="0" borderId="35" xfId="0" applyNumberFormat="1" applyFont="1" applyBorder="1" applyAlignment="1">
      <alignment vertical="center"/>
    </xf>
    <xf numFmtId="10" fontId="34" fillId="0" borderId="24" xfId="0" applyNumberFormat="1" applyFont="1" applyBorder="1" applyAlignment="1">
      <alignment horizontal="right" vertical="center"/>
    </xf>
    <xf numFmtId="165" fontId="34" fillId="0" borderId="37" xfId="0" applyNumberFormat="1" applyFont="1" applyBorder="1" applyAlignment="1">
      <alignment vertical="center"/>
    </xf>
    <xf numFmtId="165" fontId="34" fillId="0" borderId="0" xfId="0" applyNumberFormat="1" applyFont="1" applyAlignment="1">
      <alignment horizontal="right" vertical="center"/>
    </xf>
    <xf numFmtId="10" fontId="34" fillId="0" borderId="29" xfId="0" applyNumberFormat="1" applyFont="1" applyBorder="1" applyAlignment="1">
      <alignment horizontal="right" vertical="center"/>
    </xf>
    <xf numFmtId="10" fontId="34" fillId="0" borderId="28" xfId="0" applyNumberFormat="1" applyFont="1" applyBorder="1" applyAlignment="1">
      <alignment horizontal="right" vertical="center"/>
    </xf>
    <xf numFmtId="165" fontId="34" fillId="0" borderId="15" xfId="0" applyNumberFormat="1" applyFont="1" applyBorder="1" applyAlignment="1">
      <alignment horizontal="right" vertical="center"/>
    </xf>
    <xf numFmtId="10" fontId="34" fillId="0" borderId="32" xfId="0" applyNumberFormat="1" applyFont="1" applyBorder="1" applyAlignment="1">
      <alignment horizontal="right" vertical="center"/>
    </xf>
    <xf numFmtId="10" fontId="34" fillId="0" borderId="34" xfId="0" applyNumberFormat="1" applyFont="1" applyBorder="1" applyAlignment="1">
      <alignment horizontal="right" vertical="center"/>
    </xf>
    <xf numFmtId="167" fontId="34" fillId="0" borderId="32" xfId="0" applyNumberFormat="1" applyFont="1" applyBorder="1" applyAlignment="1">
      <alignment horizontal="right" vertical="center"/>
    </xf>
    <xf numFmtId="10" fontId="34" fillId="0" borderId="31" xfId="0" applyNumberFormat="1" applyFont="1" applyBorder="1" applyAlignment="1">
      <alignment horizontal="right" vertical="center"/>
    </xf>
    <xf numFmtId="10" fontId="34" fillId="0" borderId="23" xfId="0" applyNumberFormat="1" applyFont="1" applyBorder="1" applyAlignment="1">
      <alignment horizontal="right" vertical="center"/>
    </xf>
    <xf numFmtId="165" fontId="34" fillId="0" borderId="59" xfId="0" applyNumberFormat="1" applyFont="1" applyBorder="1" applyAlignment="1">
      <alignment horizontal="right" vertical="center"/>
    </xf>
    <xf numFmtId="0" fontId="34" fillId="0" borderId="23" xfId="0" applyFont="1" applyBorder="1" applyAlignment="1">
      <alignment horizontal="left" vertical="center" wrapText="1"/>
    </xf>
    <xf numFmtId="165" fontId="34" fillId="0" borderId="12" xfId="0" applyNumberFormat="1" applyFont="1" applyBorder="1" applyAlignment="1">
      <alignment horizontal="right" vertical="center"/>
    </xf>
    <xf numFmtId="10" fontId="34" fillId="0" borderId="0" xfId="0" applyNumberFormat="1" applyFont="1" applyAlignment="1">
      <alignment horizontal="right" vertical="center"/>
    </xf>
    <xf numFmtId="0" fontId="34" fillId="0" borderId="31" xfId="0" applyFont="1" applyBorder="1" applyAlignment="1">
      <alignment horizontal="left" vertical="center" wrapText="1"/>
    </xf>
    <xf numFmtId="165" fontId="34" fillId="0" borderId="58" xfId="0" applyNumberFormat="1" applyFont="1" applyBorder="1" applyAlignment="1">
      <alignment horizontal="right" vertical="center"/>
    </xf>
    <xf numFmtId="168" fontId="34" fillId="0" borderId="58" xfId="0" applyNumberFormat="1" applyFont="1" applyBorder="1" applyAlignment="1">
      <alignment horizontal="right" vertical="center"/>
    </xf>
    <xf numFmtId="165" fontId="34" fillId="0" borderId="107" xfId="0" applyNumberFormat="1" applyFont="1" applyBorder="1" applyAlignment="1">
      <alignment vertical="center"/>
    </xf>
    <xf numFmtId="167" fontId="34" fillId="0" borderId="41" xfId="0" applyNumberFormat="1" applyFont="1" applyBorder="1" applyAlignment="1">
      <alignment horizontal="right" vertical="center"/>
    </xf>
    <xf numFmtId="165" fontId="34" fillId="0" borderId="42" xfId="0" applyNumberFormat="1" applyFont="1" applyBorder="1" applyAlignment="1">
      <alignment vertical="center"/>
    </xf>
    <xf numFmtId="168" fontId="34" fillId="0" borderId="43" xfId="0" applyNumberFormat="1" applyFont="1" applyBorder="1" applyAlignment="1">
      <alignment horizontal="right" vertical="center"/>
    </xf>
    <xf numFmtId="167" fontId="34" fillId="0" borderId="26" xfId="0" applyNumberFormat="1" applyFont="1" applyBorder="1" applyAlignment="1">
      <alignment horizontal="right" vertical="center"/>
    </xf>
    <xf numFmtId="165" fontId="34" fillId="0" borderId="14" xfId="0" applyNumberFormat="1" applyFont="1" applyBorder="1" applyAlignment="1">
      <alignment horizontal="right" vertical="center"/>
    </xf>
    <xf numFmtId="167" fontId="34" fillId="0" borderId="34" xfId="0" applyNumberFormat="1" applyFont="1" applyBorder="1" applyAlignment="1">
      <alignment horizontal="right" vertical="center"/>
    </xf>
    <xf numFmtId="167" fontId="34" fillId="0" borderId="31" xfId="0" applyNumberFormat="1" applyFont="1" applyBorder="1" applyAlignment="1">
      <alignment horizontal="right" vertical="center"/>
    </xf>
    <xf numFmtId="165" fontId="39" fillId="0" borderId="27" xfId="0" applyNumberFormat="1" applyFont="1" applyBorder="1" applyAlignment="1">
      <alignment vertical="center"/>
    </xf>
    <xf numFmtId="10" fontId="39" fillId="0" borderId="23" xfId="0" applyNumberFormat="1" applyFont="1" applyBorder="1" applyAlignment="1">
      <alignment horizontal="right" vertical="center"/>
    </xf>
    <xf numFmtId="165" fontId="34" fillId="0" borderId="24" xfId="0" applyNumberFormat="1" applyFont="1" applyBorder="1" applyAlignment="1">
      <alignment horizontal="right" vertical="center"/>
    </xf>
    <xf numFmtId="167" fontId="34" fillId="0" borderId="10" xfId="0" applyNumberFormat="1" applyFont="1" applyBorder="1" applyAlignment="1">
      <alignment horizontal="right" vertical="center"/>
    </xf>
    <xf numFmtId="10" fontId="34" fillId="0" borderId="36" xfId="0" applyNumberFormat="1" applyFont="1" applyBorder="1" applyAlignment="1">
      <alignment horizontal="right" vertical="center"/>
    </xf>
    <xf numFmtId="165" fontId="34" fillId="0" borderId="13" xfId="0" applyNumberFormat="1" applyFont="1" applyBorder="1" applyAlignment="1">
      <alignment horizontal="right" vertical="center"/>
    </xf>
    <xf numFmtId="167" fontId="34" fillId="0" borderId="0" xfId="0" applyNumberFormat="1" applyFont="1" applyAlignment="1">
      <alignment horizontal="right" vertical="center"/>
    </xf>
    <xf numFmtId="2" fontId="34" fillId="0" borderId="46" xfId="0" applyNumberFormat="1" applyFont="1" applyBorder="1" applyAlignment="1">
      <alignment horizontal="right" vertical="center"/>
    </xf>
    <xf numFmtId="166" fontId="34" fillId="0" borderId="45" xfId="0" applyNumberFormat="1" applyFont="1" applyBorder="1" applyAlignment="1">
      <alignment horizontal="right" vertical="center"/>
    </xf>
    <xf numFmtId="165" fontId="34" fillId="0" borderId="47" xfId="0" applyNumberFormat="1" applyFont="1" applyBorder="1" applyAlignment="1">
      <alignment vertical="center"/>
    </xf>
    <xf numFmtId="166" fontId="34" fillId="0" borderId="44" xfId="0" applyNumberFormat="1" applyFont="1" applyBorder="1" applyAlignment="1">
      <alignment horizontal="right" vertical="center"/>
    </xf>
    <xf numFmtId="0" fontId="34" fillId="0" borderId="18" xfId="0" applyFont="1" applyBorder="1" applyAlignment="1">
      <alignment vertical="center"/>
    </xf>
    <xf numFmtId="166" fontId="34" fillId="0" borderId="49" xfId="0" applyNumberFormat="1" applyFont="1" applyBorder="1" applyAlignment="1">
      <alignment vertical="center"/>
    </xf>
    <xf numFmtId="43" fontId="34" fillId="0" borderId="0" xfId="19" applyFont="1" applyFill="1" applyAlignment="1">
      <alignment horizontal="center"/>
    </xf>
    <xf numFmtId="0" fontId="34" fillId="0" borderId="4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165" fontId="39" fillId="0" borderId="41" xfId="0" applyNumberFormat="1" applyFont="1" applyBorder="1" applyAlignment="1">
      <alignment horizontal="right" vertical="center"/>
    </xf>
    <xf numFmtId="10" fontId="34" fillId="0" borderId="50" xfId="0" applyNumberFormat="1" applyFont="1" applyBorder="1" applyAlignment="1">
      <alignment horizontal="right" vertical="center"/>
    </xf>
    <xf numFmtId="166" fontId="39" fillId="0" borderId="42" xfId="0" applyNumberFormat="1" applyFont="1" applyBorder="1" applyAlignment="1">
      <alignment horizontal="right" vertical="center"/>
    </xf>
    <xf numFmtId="0" fontId="36" fillId="0" borderId="108" xfId="0" applyFont="1" applyBorder="1" applyAlignment="1">
      <alignment vertical="center"/>
    </xf>
    <xf numFmtId="176" fontId="36" fillId="0" borderId="75" xfId="0" applyNumberFormat="1" applyFont="1" applyBorder="1" applyAlignment="1">
      <alignment vertical="center"/>
    </xf>
    <xf numFmtId="168" fontId="36" fillId="0" borderId="109" xfId="20" applyNumberFormat="1" applyFont="1" applyFill="1" applyBorder="1" applyAlignment="1">
      <alignment vertical="center"/>
    </xf>
    <xf numFmtId="177" fontId="32" fillId="0" borderId="102" xfId="19" applyNumberFormat="1" applyFont="1" applyBorder="1" applyAlignment="1">
      <alignment vertical="center"/>
    </xf>
    <xf numFmtId="177" fontId="32" fillId="0" borderId="0" xfId="19" applyNumberFormat="1" applyFont="1" applyBorder="1" applyAlignment="1">
      <alignment vertical="center"/>
    </xf>
    <xf numFmtId="176" fontId="32" fillId="0" borderId="0" xfId="0" applyNumberFormat="1" applyFont="1" applyAlignment="1">
      <alignment vertical="center"/>
    </xf>
    <xf numFmtId="10" fontId="42" fillId="10" borderId="41" xfId="0" applyNumberFormat="1" applyFont="1" applyFill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3" fillId="0" borderId="0" xfId="0" applyFont="1"/>
    <xf numFmtId="165" fontId="39" fillId="0" borderId="44" xfId="0" applyNumberFormat="1" applyFont="1" applyBorder="1" applyAlignment="1">
      <alignment vertical="center"/>
    </xf>
    <xf numFmtId="0" fontId="39" fillId="0" borderId="56" xfId="0" applyFont="1" applyBorder="1"/>
    <xf numFmtId="0" fontId="34" fillId="0" borderId="51" xfId="0" applyFont="1" applyBorder="1" applyAlignment="1">
      <alignment vertical="center"/>
    </xf>
    <xf numFmtId="0" fontId="34" fillId="0" borderId="52" xfId="0" applyFont="1" applyBorder="1"/>
    <xf numFmtId="0" fontId="34" fillId="0" borderId="53" xfId="0" applyFont="1" applyBorder="1"/>
    <xf numFmtId="166" fontId="39" fillId="0" borderId="54" xfId="0" applyNumberFormat="1" applyFont="1" applyBorder="1" applyAlignment="1">
      <alignment vertical="center"/>
    </xf>
    <xf numFmtId="166" fontId="39" fillId="0" borderId="52" xfId="0" applyNumberFormat="1" applyFont="1" applyBorder="1" applyAlignment="1">
      <alignment vertical="center"/>
    </xf>
    <xf numFmtId="166" fontId="39" fillId="0" borderId="55" xfId="0" applyNumberFormat="1" applyFont="1" applyBorder="1" applyAlignment="1">
      <alignment vertical="center"/>
    </xf>
    <xf numFmtId="165" fontId="34" fillId="2" borderId="31" xfId="0" applyNumberFormat="1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/>
    </xf>
    <xf numFmtId="165" fontId="34" fillId="0" borderId="38" xfId="0" applyNumberFormat="1" applyFont="1" applyBorder="1" applyAlignment="1">
      <alignment horizontal="center" vertical="center"/>
    </xf>
    <xf numFmtId="0" fontId="34" fillId="0" borderId="42" xfId="0" applyFont="1" applyBorder="1"/>
    <xf numFmtId="165" fontId="39" fillId="2" borderId="38" xfId="0" applyNumberFormat="1" applyFont="1" applyFill="1" applyBorder="1" applyAlignment="1">
      <alignment horizontal="center" vertical="center" wrapText="1"/>
    </xf>
    <xf numFmtId="0" fontId="39" fillId="2" borderId="42" xfId="0" applyFont="1" applyFill="1" applyBorder="1"/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/>
    <xf numFmtId="0" fontId="34" fillId="0" borderId="22" xfId="0" applyFont="1" applyBorder="1" applyAlignment="1">
      <alignment vertical="center"/>
    </xf>
    <xf numFmtId="0" fontId="34" fillId="0" borderId="48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49" xfId="0" applyFont="1" applyBorder="1"/>
    <xf numFmtId="0" fontId="34" fillId="0" borderId="38" xfId="0" applyFont="1" applyBorder="1" applyAlignment="1">
      <alignment vertical="center"/>
    </xf>
    <xf numFmtId="0" fontId="34" fillId="0" borderId="39" xfId="0" applyFont="1" applyBorder="1"/>
    <xf numFmtId="0" fontId="34" fillId="0" borderId="40" xfId="0" applyFont="1" applyBorder="1"/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wrapText="1"/>
    </xf>
    <xf numFmtId="0" fontId="34" fillId="0" borderId="38" xfId="0" applyFont="1" applyBorder="1" applyAlignment="1">
      <alignment horizontal="left" vertical="center" wrapText="1"/>
    </xf>
    <xf numFmtId="0" fontId="41" fillId="0" borderId="39" xfId="0" applyFont="1" applyBorder="1"/>
    <xf numFmtId="0" fontId="41" fillId="0" borderId="40" xfId="0" applyFont="1" applyBorder="1"/>
    <xf numFmtId="0" fontId="34" fillId="0" borderId="31" xfId="0" applyFont="1" applyBorder="1" applyAlignment="1">
      <alignment horizontal="left" vertical="center" wrapText="1"/>
    </xf>
    <xf numFmtId="0" fontId="34" fillId="0" borderId="15" xfId="0" applyFont="1" applyBorder="1"/>
    <xf numFmtId="0" fontId="34" fillId="0" borderId="16" xfId="0" applyFont="1" applyBorder="1"/>
    <xf numFmtId="0" fontId="34" fillId="0" borderId="23" xfId="0" applyFont="1" applyBorder="1" applyAlignment="1">
      <alignment horizontal="left" vertical="center" wrapText="1"/>
    </xf>
    <xf numFmtId="0" fontId="34" fillId="0" borderId="0" xfId="0" applyFont="1"/>
    <xf numFmtId="0" fontId="34" fillId="0" borderId="13" xfId="0" applyFont="1" applyBorder="1"/>
    <xf numFmtId="0" fontId="34" fillId="0" borderId="36" xfId="0" applyFont="1" applyBorder="1" applyAlignment="1">
      <alignment horizontal="left" vertical="center" wrapText="1"/>
    </xf>
    <xf numFmtId="0" fontId="34" fillId="0" borderId="10" xfId="0" applyFont="1" applyBorder="1"/>
    <xf numFmtId="0" fontId="34" fillId="0" borderId="62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2" fontId="34" fillId="0" borderId="64" xfId="0" applyNumberFormat="1" applyFont="1" applyBorder="1" applyAlignment="1">
      <alignment horizontal="left" vertical="center"/>
    </xf>
    <xf numFmtId="2" fontId="34" fillId="0" borderId="45" xfId="0" applyNumberFormat="1" applyFont="1" applyBorder="1" applyAlignment="1">
      <alignment horizontal="left" vertical="center"/>
    </xf>
    <xf numFmtId="2" fontId="34" fillId="0" borderId="61" xfId="0" applyNumberFormat="1" applyFont="1" applyBorder="1" applyAlignment="1">
      <alignment horizontal="left" vertical="center"/>
    </xf>
    <xf numFmtId="0" fontId="34" fillId="0" borderId="11" xfId="0" applyFont="1" applyBorder="1"/>
    <xf numFmtId="0" fontId="34" fillId="0" borderId="22" xfId="0" applyFont="1" applyBorder="1" applyAlignment="1">
      <alignment horizontal="center" vertical="center"/>
    </xf>
    <xf numFmtId="0" fontId="34" fillId="0" borderId="21" xfId="0" applyFont="1" applyBorder="1"/>
    <xf numFmtId="0" fontId="34" fillId="0" borderId="4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/>
    <xf numFmtId="0" fontId="34" fillId="0" borderId="18" xfId="0" applyFont="1" applyBorder="1"/>
    <xf numFmtId="0" fontId="34" fillId="0" borderId="19" xfId="0" applyFont="1" applyBorder="1"/>
    <xf numFmtId="0" fontId="34" fillId="0" borderId="23" xfId="0" applyFont="1" applyBorder="1"/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4" fillId="0" borderId="0" xfId="0" applyFont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/>
    <xf numFmtId="0" fontId="34" fillId="0" borderId="3" xfId="0" applyFont="1" applyBorder="1"/>
    <xf numFmtId="0" fontId="12" fillId="3" borderId="66" xfId="7" applyFont="1" applyFill="1" applyBorder="1" applyAlignment="1" applyProtection="1">
      <alignment horizontal="left" vertical="center"/>
    </xf>
    <xf numFmtId="0" fontId="12" fillId="3" borderId="68" xfId="7" applyFont="1" applyFill="1" applyBorder="1" applyAlignment="1" applyProtection="1">
      <alignment horizontal="left" vertical="center"/>
    </xf>
    <xf numFmtId="0" fontId="12" fillId="3" borderId="67" xfId="7" applyFont="1" applyFill="1" applyBorder="1" applyAlignment="1" applyProtection="1">
      <alignment horizontal="left" vertical="center"/>
    </xf>
    <xf numFmtId="0" fontId="10" fillId="0" borderId="75" xfId="7" applyFont="1" applyBorder="1" applyAlignment="1" applyProtection="1">
      <alignment vertical="center"/>
    </xf>
    <xf numFmtId="0" fontId="10" fillId="0" borderId="63" xfId="7" applyFont="1" applyBorder="1" applyAlignment="1" applyProtection="1">
      <alignment vertical="center"/>
    </xf>
    <xf numFmtId="0" fontId="25" fillId="3" borderId="84" xfId="8" applyFont="1" applyFill="1" applyBorder="1" applyAlignment="1">
      <alignment horizontal="center" vertical="center"/>
    </xf>
    <xf numFmtId="0" fontId="25" fillId="3" borderId="85" xfId="8" applyFont="1" applyFill="1" applyBorder="1" applyAlignment="1">
      <alignment horizontal="center" vertical="center"/>
    </xf>
    <xf numFmtId="0" fontId="25" fillId="3" borderId="86" xfId="8" applyFont="1" applyFill="1" applyBorder="1" applyAlignment="1">
      <alignment horizontal="center" vertical="center"/>
    </xf>
    <xf numFmtId="0" fontId="25" fillId="3" borderId="62" xfId="8" applyFont="1" applyFill="1" applyBorder="1" applyAlignment="1">
      <alignment horizontal="center" vertical="center"/>
    </xf>
    <xf numFmtId="0" fontId="25" fillId="3" borderId="0" xfId="8" applyFont="1" applyFill="1" applyAlignment="1">
      <alignment horizontal="center" vertical="center"/>
    </xf>
    <xf numFmtId="0" fontId="25" fillId="3" borderId="60" xfId="8" applyFont="1" applyFill="1" applyBorder="1" applyAlignment="1">
      <alignment horizontal="center" vertical="center"/>
    </xf>
    <xf numFmtId="0" fontId="25" fillId="3" borderId="76" xfId="8" applyFont="1" applyFill="1" applyBorder="1" applyAlignment="1">
      <alignment horizontal="center" vertical="center"/>
    </xf>
    <xf numFmtId="0" fontId="25" fillId="3" borderId="65" xfId="8" applyFont="1" applyFill="1" applyBorder="1" applyAlignment="1">
      <alignment horizontal="center" vertical="center"/>
    </xf>
    <xf numFmtId="0" fontId="25" fillId="3" borderId="77" xfId="8" applyFont="1" applyFill="1" applyBorder="1" applyAlignment="1">
      <alignment horizontal="center" vertical="center"/>
    </xf>
    <xf numFmtId="0" fontId="13" fillId="0" borderId="63" xfId="7" applyFont="1" applyBorder="1" applyAlignment="1" applyProtection="1">
      <alignment horizontal="center" vertical="center" wrapText="1"/>
    </xf>
    <xf numFmtId="0" fontId="13" fillId="0" borderId="78" xfId="7" applyFont="1" applyBorder="1" applyAlignment="1" applyProtection="1">
      <alignment horizontal="center" vertical="center" wrapText="1"/>
    </xf>
    <xf numFmtId="0" fontId="10" fillId="3" borderId="57" xfId="8" applyFont="1" applyFill="1" applyBorder="1" applyAlignment="1">
      <alignment horizontal="center" vertical="center"/>
    </xf>
    <xf numFmtId="0" fontId="24" fillId="0" borderId="0" xfId="7" applyFont="1" applyBorder="1" applyAlignment="1" applyProtection="1">
      <alignment horizontal="left" vertical="center"/>
    </xf>
    <xf numFmtId="0" fontId="24" fillId="0" borderId="60" xfId="7" applyFont="1" applyBorder="1" applyAlignment="1" applyProtection="1">
      <alignment horizontal="left" vertical="center"/>
    </xf>
    <xf numFmtId="0" fontId="23" fillId="0" borderId="0" xfId="7" applyFont="1" applyBorder="1" applyAlignment="1" applyProtection="1">
      <alignment horizontal="left" vertical="center"/>
    </xf>
    <xf numFmtId="0" fontId="23" fillId="0" borderId="60" xfId="7" applyFont="1" applyBorder="1" applyAlignment="1" applyProtection="1">
      <alignment horizontal="left" vertical="center"/>
    </xf>
    <xf numFmtId="0" fontId="12" fillId="0" borderId="84" xfId="7" applyFont="1" applyBorder="1" applyAlignment="1" applyProtection="1">
      <alignment horizontal="center" vertical="center" wrapText="1"/>
    </xf>
    <xf numFmtId="0" fontId="12" fillId="0" borderId="76" xfId="7" applyFont="1" applyBorder="1" applyAlignment="1" applyProtection="1">
      <alignment horizontal="center" vertical="center" wrapText="1"/>
    </xf>
    <xf numFmtId="0" fontId="15" fillId="0" borderId="57" xfId="7" applyFont="1" applyBorder="1" applyAlignment="1" applyProtection="1">
      <alignment horizontal="center"/>
    </xf>
    <xf numFmtId="0" fontId="15" fillId="0" borderId="66" xfId="7" applyFont="1" applyBorder="1" applyAlignment="1" applyProtection="1">
      <alignment horizontal="left" vertical="center"/>
    </xf>
    <xf numFmtId="0" fontId="15" fillId="0" borderId="68" xfId="7" applyFont="1" applyBorder="1" applyAlignment="1" applyProtection="1">
      <alignment horizontal="left" vertical="center"/>
    </xf>
    <xf numFmtId="0" fontId="15" fillId="0" borderId="67" xfId="7" applyFont="1" applyBorder="1" applyAlignment="1" applyProtection="1">
      <alignment horizontal="left" vertical="center"/>
    </xf>
    <xf numFmtId="169" fontId="12" fillId="0" borderId="76" xfId="7" applyNumberFormat="1" applyFont="1" applyBorder="1" applyAlignment="1" applyProtection="1">
      <alignment horizontal="left"/>
    </xf>
    <xf numFmtId="169" fontId="12" fillId="0" borderId="77" xfId="7" applyNumberFormat="1" applyFont="1" applyBorder="1" applyAlignment="1" applyProtection="1">
      <alignment horizontal="left"/>
    </xf>
    <xf numFmtId="0" fontId="14" fillId="0" borderId="66" xfId="7" applyFont="1" applyBorder="1" applyAlignment="1" applyProtection="1">
      <alignment horizontal="center" vertical="center"/>
    </xf>
    <xf numFmtId="0" fontId="14" fillId="0" borderId="75" xfId="7" applyFont="1" applyBorder="1" applyAlignment="1" applyProtection="1">
      <alignment horizontal="center" vertical="center"/>
    </xf>
    <xf numFmtId="0" fontId="14" fillId="0" borderId="63" xfId="7" applyFont="1" applyBorder="1" applyAlignment="1" applyProtection="1">
      <alignment horizontal="center" vertical="center"/>
    </xf>
    <xf numFmtId="0" fontId="14" fillId="0" borderId="78" xfId="7" applyFont="1" applyBorder="1" applyAlignment="1" applyProtection="1">
      <alignment horizontal="center" vertical="center"/>
    </xf>
    <xf numFmtId="0" fontId="14" fillId="0" borderId="75" xfId="7" applyFont="1" applyBorder="1" applyAlignment="1" applyProtection="1">
      <alignment horizontal="center" vertical="center" wrapText="1"/>
    </xf>
    <xf numFmtId="0" fontId="14" fillId="0" borderId="63" xfId="7" applyFont="1" applyBorder="1" applyAlignment="1" applyProtection="1">
      <alignment horizontal="center" vertical="center" wrapText="1"/>
    </xf>
    <xf numFmtId="0" fontId="14" fillId="0" borderId="78" xfId="7" applyFont="1" applyBorder="1" applyAlignment="1" applyProtection="1">
      <alignment horizontal="center" vertical="center" wrapText="1"/>
    </xf>
    <xf numFmtId="0" fontId="14" fillId="0" borderId="57" xfId="7" applyFont="1" applyBorder="1" applyAlignment="1" applyProtection="1">
      <alignment horizontal="center" vertical="center"/>
    </xf>
    <xf numFmtId="0" fontId="14" fillId="0" borderId="86" xfId="8" applyFont="1" applyBorder="1" applyAlignment="1">
      <alignment horizontal="center" vertical="center" wrapText="1"/>
    </xf>
    <xf numFmtId="0" fontId="14" fillId="0" borderId="60" xfId="8" applyFont="1" applyBorder="1" applyAlignment="1">
      <alignment horizontal="center" vertical="center" wrapText="1"/>
    </xf>
    <xf numFmtId="0" fontId="14" fillId="0" borderId="77" xfId="8" applyFont="1" applyBorder="1" applyAlignment="1">
      <alignment horizontal="center" vertical="center" wrapText="1"/>
    </xf>
    <xf numFmtId="0" fontId="17" fillId="0" borderId="57" xfId="7" applyFont="1" applyBorder="1" applyAlignment="1" applyProtection="1">
      <alignment horizontal="center" vertical="center" wrapText="1"/>
    </xf>
    <xf numFmtId="0" fontId="12" fillId="0" borderId="57" xfId="7" applyFont="1" applyBorder="1" applyAlignment="1" applyProtection="1">
      <alignment horizontal="center" vertical="center"/>
    </xf>
    <xf numFmtId="0" fontId="12" fillId="0" borderId="57" xfId="8" applyFont="1" applyBorder="1" applyAlignment="1">
      <alignment horizontal="center" vertical="center"/>
    </xf>
    <xf numFmtId="171" fontId="12" fillId="0" borderId="57" xfId="8" applyNumberFormat="1" applyFont="1" applyBorder="1" applyAlignment="1">
      <alignment horizontal="right" vertical="center"/>
    </xf>
    <xf numFmtId="172" fontId="12" fillId="0" borderId="76" xfId="8" applyNumberFormat="1" applyFont="1" applyBorder="1" applyAlignment="1">
      <alignment horizontal="center" vertical="center"/>
    </xf>
    <xf numFmtId="172" fontId="12" fillId="0" borderId="77" xfId="8" applyNumberFormat="1" applyFont="1" applyBorder="1" applyAlignment="1">
      <alignment horizontal="center" vertical="center"/>
    </xf>
    <xf numFmtId="0" fontId="12" fillId="3" borderId="66" xfId="7" applyFont="1" applyFill="1" applyBorder="1" applyAlignment="1" applyProtection="1">
      <alignment horizontal="center" vertical="center"/>
    </xf>
    <xf numFmtId="0" fontId="12" fillId="3" borderId="68" xfId="7" applyFont="1" applyFill="1" applyBorder="1" applyAlignment="1" applyProtection="1">
      <alignment horizontal="center" vertical="center"/>
    </xf>
    <xf numFmtId="0" fontId="12" fillId="3" borderId="67" xfId="7" applyFont="1" applyFill="1" applyBorder="1" applyAlignment="1" applyProtection="1">
      <alignment horizontal="center" vertical="center"/>
    </xf>
    <xf numFmtId="0" fontId="15" fillId="0" borderId="84" xfId="8" applyFont="1" applyBorder="1" applyAlignment="1">
      <alignment horizontal="left" vertical="center" wrapText="1"/>
    </xf>
    <xf numFmtId="0" fontId="15" fillId="0" borderId="85" xfId="8" applyFont="1" applyBorder="1" applyAlignment="1">
      <alignment horizontal="left" vertical="center" wrapText="1"/>
    </xf>
    <xf numFmtId="0" fontId="15" fillId="0" borderId="86" xfId="8" applyFont="1" applyBorder="1" applyAlignment="1">
      <alignment horizontal="left" vertical="center" wrapText="1"/>
    </xf>
    <xf numFmtId="0" fontId="15" fillId="0" borderId="62" xfId="8" applyFont="1" applyBorder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15" fillId="0" borderId="60" xfId="8" applyFont="1" applyBorder="1" applyAlignment="1">
      <alignment horizontal="left" vertical="center" wrapText="1"/>
    </xf>
    <xf numFmtId="0" fontId="15" fillId="0" borderId="76" xfId="8" applyFont="1" applyBorder="1" applyAlignment="1">
      <alignment horizontal="left" vertical="center" wrapText="1"/>
    </xf>
    <xf numFmtId="0" fontId="15" fillId="0" borderId="65" xfId="8" applyFont="1" applyBorder="1" applyAlignment="1">
      <alignment horizontal="left" vertical="center" wrapText="1"/>
    </xf>
    <xf numFmtId="0" fontId="15" fillId="0" borderId="77" xfId="8" applyFont="1" applyBorder="1" applyAlignment="1">
      <alignment horizontal="left" vertical="center" wrapText="1"/>
    </xf>
    <xf numFmtId="172" fontId="12" fillId="0" borderId="84" xfId="8" applyNumberFormat="1" applyFont="1" applyBorder="1"/>
    <xf numFmtId="172" fontId="12" fillId="0" borderId="86" xfId="8" applyNumberFormat="1" applyFont="1" applyBorder="1"/>
    <xf numFmtId="2" fontId="12" fillId="0" borderId="57" xfId="8" applyNumberFormat="1" applyFont="1" applyBorder="1" applyAlignment="1">
      <alignment horizontal="center" vertical="center" wrapText="1"/>
    </xf>
    <xf numFmtId="172" fontId="12" fillId="0" borderId="62" xfId="8" applyNumberFormat="1" applyFont="1" applyBorder="1"/>
    <xf numFmtId="172" fontId="12" fillId="0" borderId="60" xfId="8" applyNumberFormat="1" applyFont="1" applyBorder="1"/>
    <xf numFmtId="2" fontId="12" fillId="0" borderId="57" xfId="8" applyNumberFormat="1" applyFont="1" applyBorder="1" applyAlignment="1">
      <alignment horizontal="center" vertical="center"/>
    </xf>
    <xf numFmtId="0" fontId="26" fillId="0" borderId="96" xfId="18" applyFont="1" applyFill="1" applyBorder="1" applyAlignment="1" applyProtection="1">
      <alignment horizontal="left" wrapText="1" indent="1"/>
      <protection locked="0"/>
    </xf>
    <xf numFmtId="0" fontId="27" fillId="0" borderId="65" xfId="18" applyFont="1" applyFill="1" applyBorder="1" applyAlignment="1" applyProtection="1">
      <alignment horizontal="left" wrapText="1" indent="1"/>
      <protection locked="0"/>
    </xf>
    <xf numFmtId="0" fontId="26" fillId="0" borderId="65" xfId="18" applyFont="1" applyFill="1" applyBorder="1" applyAlignment="1">
      <alignment horizontal="center" vertical="center"/>
    </xf>
    <xf numFmtId="174" fontId="4" fillId="5" borderId="69" xfId="18" applyNumberFormat="1" applyFont="1" applyBorder="1" applyAlignment="1" applyProtection="1">
      <alignment horizontal="center" vertical="center" wrapText="1"/>
      <protection locked="0"/>
    </xf>
    <xf numFmtId="174" fontId="4" fillId="5" borderId="70" xfId="18" applyNumberFormat="1" applyFont="1" applyBorder="1" applyAlignment="1" applyProtection="1">
      <alignment horizontal="center" vertical="center" wrapText="1"/>
      <protection locked="0"/>
    </xf>
    <xf numFmtId="174" fontId="4" fillId="5" borderId="79" xfId="18" applyNumberFormat="1" applyFont="1" applyBorder="1" applyAlignment="1" applyProtection="1">
      <alignment horizontal="center" vertical="center" wrapText="1"/>
      <protection locked="0"/>
    </xf>
    <xf numFmtId="0" fontId="29" fillId="0" borderId="0" xfId="7" applyFont="1" applyBorder="1" applyAlignment="1" applyProtection="1">
      <alignment horizontal="left" vertical="center"/>
    </xf>
    <xf numFmtId="0" fontId="29" fillId="0" borderId="81" xfId="7" applyFont="1" applyBorder="1" applyAlignment="1" applyProtection="1">
      <alignment horizontal="left" vertical="center"/>
    </xf>
    <xf numFmtId="0" fontId="28" fillId="0" borderId="0" xfId="7" applyFont="1" applyBorder="1" applyAlignment="1" applyProtection="1">
      <alignment horizontal="left" vertical="center"/>
    </xf>
    <xf numFmtId="0" fontId="28" fillId="0" borderId="81" xfId="7" applyFont="1" applyBorder="1" applyAlignment="1" applyProtection="1">
      <alignment horizontal="left" vertical="center"/>
    </xf>
    <xf numFmtId="0" fontId="27" fillId="0" borderId="76" xfId="18" applyFont="1" applyFill="1" applyBorder="1" applyAlignment="1" applyProtection="1">
      <alignment horizontal="center"/>
      <protection locked="0"/>
    </xf>
    <xf numFmtId="0" fontId="27" fillId="0" borderId="65" xfId="18" applyFont="1" applyFill="1" applyBorder="1" applyAlignment="1" applyProtection="1">
      <alignment horizontal="center"/>
      <protection locked="0"/>
    </xf>
    <xf numFmtId="0" fontId="27" fillId="0" borderId="77" xfId="18" applyFont="1" applyFill="1" applyBorder="1" applyAlignment="1" applyProtection="1">
      <alignment horizontal="center"/>
      <protection locked="0"/>
    </xf>
    <xf numFmtId="3" fontId="26" fillId="6" borderId="57" xfId="18" applyNumberFormat="1" applyFont="1" applyFill="1" applyBorder="1" applyAlignment="1">
      <alignment horizontal="center" vertical="center"/>
    </xf>
    <xf numFmtId="3" fontId="26" fillId="6" borderId="74" xfId="18" applyNumberFormat="1" applyFont="1" applyFill="1" applyBorder="1" applyAlignment="1">
      <alignment horizontal="center" vertical="center"/>
    </xf>
    <xf numFmtId="3" fontId="27" fillId="0" borderId="57" xfId="18" applyNumberFormat="1" applyFont="1" applyFill="1" applyBorder="1" applyAlignment="1" applyProtection="1">
      <alignment horizontal="right" vertical="center"/>
      <protection locked="0"/>
    </xf>
    <xf numFmtId="3" fontId="27" fillId="0" borderId="74" xfId="18" applyNumberFormat="1" applyFont="1" applyFill="1" applyBorder="1" applyAlignment="1" applyProtection="1">
      <alignment horizontal="right" vertical="center"/>
      <protection locked="0"/>
    </xf>
    <xf numFmtId="0" fontId="26" fillId="6" borderId="95" xfId="18" applyFont="1" applyFill="1" applyBorder="1" applyAlignment="1">
      <alignment horizontal="center" vertical="center"/>
    </xf>
    <xf numFmtId="0" fontId="26" fillId="6" borderId="98" xfId="18" applyFont="1" applyFill="1" applyBorder="1" applyAlignment="1">
      <alignment horizontal="center" vertical="center"/>
    </xf>
    <xf numFmtId="3" fontId="26" fillId="0" borderId="92" xfId="18" applyNumberFormat="1" applyFont="1" applyFill="1" applyBorder="1" applyAlignment="1" applyProtection="1">
      <alignment horizontal="right" vertical="center"/>
      <protection locked="0"/>
    </xf>
    <xf numFmtId="3" fontId="26" fillId="0" borderId="93" xfId="18" applyNumberFormat="1" applyFont="1" applyFill="1" applyBorder="1" applyAlignment="1" applyProtection="1">
      <alignment horizontal="right" vertical="center"/>
      <protection locked="0"/>
    </xf>
    <xf numFmtId="3" fontId="26" fillId="0" borderId="94" xfId="18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27" fillId="9" borderId="57" xfId="18" applyNumberFormat="1" applyFont="1" applyFill="1" applyBorder="1" applyAlignment="1" applyProtection="1">
      <alignment horizontal="right" vertical="center"/>
      <protection locked="0"/>
    </xf>
    <xf numFmtId="3" fontId="27" fillId="9" borderId="74" xfId="18" applyNumberFormat="1" applyFont="1" applyFill="1" applyBorder="1" applyAlignment="1" applyProtection="1">
      <alignment horizontal="right" vertical="center"/>
      <protection locked="0"/>
    </xf>
    <xf numFmtId="0" fontId="26" fillId="6" borderId="69" xfId="18" applyFont="1" applyFill="1" applyBorder="1" applyAlignment="1">
      <alignment horizontal="center" vertical="center"/>
    </xf>
    <xf numFmtId="0" fontId="26" fillId="6" borderId="71" xfId="18" applyFont="1" applyFill="1" applyBorder="1" applyAlignment="1">
      <alignment horizontal="center" vertical="center"/>
    </xf>
    <xf numFmtId="3" fontId="27" fillId="0" borderId="89" xfId="18" applyNumberFormat="1" applyFont="1" applyFill="1" applyBorder="1" applyAlignment="1">
      <alignment horizontal="right" vertical="center" wrapText="1"/>
    </xf>
    <xf numFmtId="3" fontId="27" fillId="0" borderId="70" xfId="18" applyNumberFormat="1" applyFont="1" applyFill="1" applyBorder="1" applyAlignment="1">
      <alignment horizontal="right" vertical="center" wrapText="1"/>
    </xf>
    <xf numFmtId="3" fontId="27" fillId="0" borderId="79" xfId="18" applyNumberFormat="1" applyFont="1" applyFill="1" applyBorder="1" applyAlignment="1">
      <alignment horizontal="right" vertical="center" wrapText="1"/>
    </xf>
    <xf numFmtId="3" fontId="27" fillId="0" borderId="66" xfId="18" applyNumberFormat="1" applyFont="1" applyFill="1" applyBorder="1" applyAlignment="1" applyProtection="1">
      <alignment horizontal="right" vertical="center"/>
      <protection locked="0"/>
    </xf>
    <xf numFmtId="3" fontId="27" fillId="0" borderId="68" xfId="18" applyNumberFormat="1" applyFont="1" applyFill="1" applyBorder="1" applyAlignment="1" applyProtection="1">
      <alignment horizontal="right" vertical="center"/>
      <protection locked="0"/>
    </xf>
    <xf numFmtId="3" fontId="27" fillId="0" borderId="90" xfId="18" applyNumberFormat="1" applyFont="1" applyFill="1" applyBorder="1" applyAlignment="1" applyProtection="1">
      <alignment horizontal="right" vertical="center"/>
      <protection locked="0"/>
    </xf>
    <xf numFmtId="0" fontId="45" fillId="10" borderId="57" xfId="0" applyFont="1" applyFill="1" applyBorder="1" applyAlignment="1">
      <alignment horizontal="center" vertical="center" wrapText="1" readingOrder="1"/>
    </xf>
    <xf numFmtId="44" fontId="45" fillId="10" borderId="57" xfId="1" applyFont="1" applyFill="1" applyBorder="1" applyAlignment="1">
      <alignment horizontal="center" vertical="center" wrapText="1" readingOrder="1"/>
    </xf>
    <xf numFmtId="44" fontId="46" fillId="2" borderId="74" xfId="1" applyFont="1" applyFill="1" applyBorder="1" applyAlignment="1">
      <alignment horizontal="center" vertical="center" wrapText="1"/>
    </xf>
    <xf numFmtId="44" fontId="45" fillId="11" borderId="57" xfId="1" applyFont="1" applyFill="1" applyBorder="1" applyAlignment="1">
      <alignment horizontal="center" vertical="center" wrapText="1" readingOrder="1"/>
    </xf>
    <xf numFmtId="0" fontId="45" fillId="11" borderId="57" xfId="0" applyFont="1" applyFill="1" applyBorder="1" applyAlignment="1">
      <alignment horizontal="center" vertical="center" readingOrder="1"/>
    </xf>
    <xf numFmtId="44" fontId="45" fillId="11" borderId="74" xfId="1" applyFont="1" applyFill="1" applyBorder="1" applyAlignment="1">
      <alignment horizontal="center" vertical="center" wrapText="1" readingOrder="1"/>
    </xf>
    <xf numFmtId="0" fontId="44" fillId="10" borderId="57" xfId="0" applyFont="1" applyFill="1" applyBorder="1" applyAlignment="1">
      <alignment horizontal="center" vertical="center" wrapText="1" readingOrder="1"/>
    </xf>
    <xf numFmtId="0" fontId="45" fillId="2" borderId="57" xfId="0" applyFont="1" applyFill="1" applyBorder="1" applyAlignment="1">
      <alignment horizontal="center" vertical="center" wrapText="1" readingOrder="1"/>
    </xf>
    <xf numFmtId="44" fontId="47" fillId="2" borderId="74" xfId="0" applyNumberFormat="1" applyFont="1" applyFill="1" applyBorder="1" applyAlignment="1">
      <alignment horizontal="center" vertical="center" wrapText="1"/>
    </xf>
    <xf numFmtId="0" fontId="44" fillId="2" borderId="57" xfId="0" applyFont="1" applyFill="1" applyBorder="1" applyAlignment="1">
      <alignment horizontal="center" vertical="center" wrapText="1" readingOrder="1"/>
    </xf>
    <xf numFmtId="0" fontId="45" fillId="10" borderId="74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45" fillId="10" borderId="73" xfId="0" applyFont="1" applyFill="1" applyBorder="1" applyAlignment="1">
      <alignment horizontal="left" vertical="center" wrapText="1" readingOrder="1"/>
    </xf>
    <xf numFmtId="0" fontId="49" fillId="0" borderId="110" xfId="21" applyFont="1" applyBorder="1" applyAlignment="1">
      <alignment horizontal="center" vertical="center"/>
    </xf>
    <xf numFmtId="0" fontId="50" fillId="0" borderId="111" xfId="21" applyFont="1" applyBorder="1" applyAlignment="1">
      <alignment horizontal="center" vertical="center"/>
    </xf>
    <xf numFmtId="44" fontId="46" fillId="10" borderId="112" xfId="0" applyNumberFormat="1" applyFont="1" applyFill="1" applyBorder="1" applyAlignment="1">
      <alignment horizontal="center" vertical="center" wrapText="1"/>
    </xf>
    <xf numFmtId="0" fontId="43" fillId="10" borderId="101" xfId="0" applyFont="1" applyFill="1" applyBorder="1" applyAlignment="1">
      <alignment horizontal="left" vertical="center" wrapText="1" readingOrder="1"/>
    </xf>
    <xf numFmtId="0" fontId="0" fillId="0" borderId="72" xfId="0" applyBorder="1" applyAlignment="1"/>
    <xf numFmtId="44" fontId="44" fillId="10" borderId="72" xfId="1" applyFont="1" applyFill="1" applyBorder="1" applyAlignment="1">
      <alignment horizontal="right" vertical="center" wrapText="1" readingOrder="1"/>
    </xf>
    <xf numFmtId="0" fontId="45" fillId="10" borderId="72" xfId="0" applyFont="1" applyFill="1" applyBorder="1" applyAlignment="1">
      <alignment horizontal="center" vertical="center" wrapText="1" readingOrder="1"/>
    </xf>
    <xf numFmtId="44" fontId="45" fillId="10" borderId="72" xfId="1" applyFont="1" applyFill="1" applyBorder="1" applyAlignment="1">
      <alignment horizontal="right" vertical="center" wrapText="1" readingOrder="1"/>
    </xf>
    <xf numFmtId="44" fontId="46" fillId="10" borderId="102" xfId="1" applyFont="1" applyFill="1" applyBorder="1" applyAlignment="1">
      <alignment horizontal="right" vertical="center" wrapText="1"/>
    </xf>
    <xf numFmtId="0" fontId="0" fillId="0" borderId="57" xfId="0" applyBorder="1" applyAlignment="1"/>
    <xf numFmtId="0" fontId="45" fillId="10" borderId="103" xfId="0" applyFont="1" applyFill="1" applyBorder="1" applyAlignment="1">
      <alignment horizontal="left" vertical="center" wrapText="1" readingOrder="1"/>
    </xf>
    <xf numFmtId="0" fontId="0" fillId="0" borderId="91" xfId="0" applyBorder="1" applyAlignment="1"/>
    <xf numFmtId="0" fontId="48" fillId="0" borderId="91" xfId="0" applyFont="1" applyBorder="1" applyAlignment="1">
      <alignment horizontal="center" vertical="center" wrapText="1" readingOrder="1"/>
    </xf>
    <xf numFmtId="0" fontId="45" fillId="10" borderId="91" xfId="0" applyFont="1" applyFill="1" applyBorder="1" applyAlignment="1">
      <alignment horizontal="center" vertical="center" wrapText="1" readingOrder="1"/>
    </xf>
    <xf numFmtId="44" fontId="47" fillId="2" borderId="104" xfId="0" applyNumberFormat="1" applyFont="1" applyFill="1" applyBorder="1" applyAlignment="1">
      <alignment horizontal="center" vertical="center" wrapText="1"/>
    </xf>
    <xf numFmtId="44" fontId="45" fillId="10" borderId="57" xfId="0" applyNumberFormat="1" applyFont="1" applyFill="1" applyBorder="1" applyAlignment="1">
      <alignment horizontal="center" vertical="center" wrapText="1" readingOrder="1"/>
    </xf>
    <xf numFmtId="165" fontId="45" fillId="10" borderId="57" xfId="0" applyNumberFormat="1" applyFont="1" applyFill="1" applyBorder="1" applyAlignment="1">
      <alignment horizontal="center" vertical="center" wrapText="1" readingOrder="1"/>
    </xf>
    <xf numFmtId="165" fontId="45" fillId="10" borderId="91" xfId="0" applyNumberFormat="1" applyFont="1" applyFill="1" applyBorder="1" applyAlignment="1">
      <alignment horizontal="center" vertical="center" wrapText="1" readingOrder="1"/>
    </xf>
  </cellXfs>
  <cellStyles count="22">
    <cellStyle name="Euro" xfId="2" xr:uid="{00000000-0005-0000-0000-000000000000}"/>
    <cellStyle name="Lien hypertexte 2" xfId="3" xr:uid="{00000000-0005-0000-0000-000001000000}"/>
    <cellStyle name="Milliers" xfId="19" builtinId="3"/>
    <cellStyle name="Milliers 2" xfId="4" xr:uid="{00000000-0005-0000-0000-000003000000}"/>
    <cellStyle name="Milliers 3" xfId="10" xr:uid="{00000000-0005-0000-0000-000004000000}"/>
    <cellStyle name="Milliers 4" xfId="11" xr:uid="{00000000-0005-0000-0000-000005000000}"/>
    <cellStyle name="Milliers 5" xfId="12" xr:uid="{00000000-0005-0000-0000-000006000000}"/>
    <cellStyle name="Milliers 6" xfId="13" xr:uid="{00000000-0005-0000-0000-000007000000}"/>
    <cellStyle name="Monétaire" xfId="1" builtinId="4"/>
    <cellStyle name="Monétaire 2" xfId="14" xr:uid="{00000000-0005-0000-0000-000009000000}"/>
    <cellStyle name="Normal" xfId="0" builtinId="0"/>
    <cellStyle name="Normal 2" xfId="5" xr:uid="{00000000-0005-0000-0000-00000B000000}"/>
    <cellStyle name="Normal 2 2" xfId="8" xr:uid="{00000000-0005-0000-0000-00000C000000}"/>
    <cellStyle name="Normal 3" xfId="6" xr:uid="{00000000-0005-0000-0000-00000D000000}"/>
    <cellStyle name="Normal 4" xfId="15" xr:uid="{00000000-0005-0000-0000-00000E000000}"/>
    <cellStyle name="Normal 5" xfId="16" xr:uid="{00000000-0005-0000-0000-00000F000000}"/>
    <cellStyle name="Normal_ASSEDIC_CI GPS E02 S01 IT04 IT05 ARRCO AGIRC" xfId="18" xr:uid="{00000000-0005-0000-0000-000010000000}"/>
    <cellStyle name="Normal_BULLETIN" xfId="9" xr:uid="{00000000-0005-0000-0000-000011000000}"/>
    <cellStyle name="Normal_Fiche de paie TEPA plus 20 salariés" xfId="21" xr:uid="{61734F72-59A9-452D-B70C-D777354FF668}"/>
    <cellStyle name="Normal_Fiche de paie TEPA plus 20 salariés 2" xfId="7" xr:uid="{00000000-0005-0000-0000-000012000000}"/>
    <cellStyle name="Pourcentage" xfId="20" builtinId="5"/>
    <cellStyle name="Pourcentage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890C-7AE9-4949-8DF6-331DB001BEC6}">
  <dimension ref="A1:F34"/>
  <sheetViews>
    <sheetView zoomScaleNormal="100" workbookViewId="0">
      <selection activeCell="C7" sqref="C7"/>
    </sheetView>
  </sheetViews>
  <sheetFormatPr baseColWidth="10" defaultRowHeight="15"/>
  <cols>
    <col min="1" max="1" width="51.7109375" customWidth="1"/>
    <col min="2" max="2" width="41.42578125" bestFit="1" customWidth="1"/>
    <col min="3" max="3" width="30.42578125" bestFit="1" customWidth="1"/>
    <col min="4" max="4" width="12.85546875" bestFit="1" customWidth="1"/>
  </cols>
  <sheetData>
    <row r="1" spans="1:3" ht="26.25">
      <c r="A1" s="132" t="s">
        <v>183</v>
      </c>
    </row>
    <row r="2" spans="1:3" ht="15.75" thickBot="1"/>
    <row r="3" spans="1:3" s="142" customFormat="1" ht="28.5" customHeight="1" thickBot="1">
      <c r="A3" s="139" t="s">
        <v>184</v>
      </c>
      <c r="B3" s="140">
        <v>871.73</v>
      </c>
      <c r="C3" s="141"/>
    </row>
    <row r="4" spans="1:3" s="142" customFormat="1" ht="28.5" customHeight="1" thickBot="1">
      <c r="A4" s="141"/>
      <c r="B4" s="141"/>
      <c r="C4" s="141"/>
    </row>
    <row r="5" spans="1:3" s="142" customFormat="1" ht="28.5" customHeight="1">
      <c r="A5" s="143" t="s">
        <v>185</v>
      </c>
      <c r="B5" s="144"/>
      <c r="C5" s="258">
        <v>0.31909999999999999</v>
      </c>
    </row>
    <row r="6" spans="1:3" s="142" customFormat="1" ht="28.5" customHeight="1">
      <c r="A6" s="145" t="s">
        <v>186</v>
      </c>
      <c r="B6" s="146"/>
      <c r="C6" s="147">
        <f>ROUND(C5,4)</f>
        <v>0.31909999999999999</v>
      </c>
    </row>
    <row r="7" spans="1:3" s="142" customFormat="1" ht="28.5" customHeight="1" thickBot="1">
      <c r="A7" s="148" t="s">
        <v>187</v>
      </c>
      <c r="B7" s="149" t="s">
        <v>213</v>
      </c>
      <c r="C7" s="150">
        <f>B3*C6</f>
        <v>278.16904299999999</v>
      </c>
    </row>
    <row r="9" spans="1:3" ht="15.75" thickBot="1"/>
    <row r="10" spans="1:3" s="131" customFormat="1" ht="21.75" customHeight="1">
      <c r="A10" s="151" t="s">
        <v>175</v>
      </c>
      <c r="B10" s="152"/>
      <c r="C10" s="156">
        <v>1E-3</v>
      </c>
    </row>
    <row r="11" spans="1:3" s="131" customFormat="1" ht="21.75" customHeight="1">
      <c r="A11" s="153" t="s">
        <v>176</v>
      </c>
      <c r="B11" s="154"/>
      <c r="C11" s="157">
        <v>3.0000000000000001E-3</v>
      </c>
    </row>
    <row r="12" spans="1:3" s="131" customFormat="1" ht="21.75" customHeight="1">
      <c r="A12" s="153" t="s">
        <v>102</v>
      </c>
      <c r="B12" s="154"/>
      <c r="C12" s="157"/>
    </row>
    <row r="13" spans="1:3" s="131" customFormat="1" ht="21.75" customHeight="1">
      <c r="A13" s="153" t="s">
        <v>177</v>
      </c>
      <c r="B13" s="154"/>
      <c r="C13" s="157"/>
    </row>
    <row r="14" spans="1:3" s="131" customFormat="1" ht="21.75" customHeight="1">
      <c r="A14" s="153" t="s">
        <v>178</v>
      </c>
      <c r="B14" s="154"/>
      <c r="C14" s="157"/>
    </row>
    <row r="15" spans="1:3" s="131" customFormat="1" ht="21.75" customHeight="1">
      <c r="A15" s="255" t="s">
        <v>198</v>
      </c>
      <c r="B15" s="256"/>
      <c r="C15" s="257"/>
    </row>
    <row r="16" spans="1:3" s="131" customFormat="1" ht="21.75" customHeight="1">
      <c r="A16" s="255" t="s">
        <v>199</v>
      </c>
      <c r="B16" s="256"/>
      <c r="C16" s="257"/>
    </row>
    <row r="17" spans="1:6" s="131" customFormat="1" ht="21.75" customHeight="1" thickBot="1">
      <c r="A17" s="155" t="s">
        <v>52</v>
      </c>
      <c r="B17" s="158"/>
      <c r="C17" s="159">
        <f>SUM(C10:C16)</f>
        <v>4.0000000000000001E-3</v>
      </c>
    </row>
    <row r="20" spans="1:6" ht="18.75">
      <c r="A20" s="262" t="s">
        <v>38</v>
      </c>
      <c r="B20" s="263"/>
      <c r="C20" s="263"/>
      <c r="D20" s="264"/>
      <c r="E20" s="264"/>
      <c r="F20" s="264"/>
    </row>
    <row r="21" spans="1:6" ht="15.75" thickBot="1"/>
    <row r="22" spans="1:6" s="141" customFormat="1" ht="21" customHeight="1">
      <c r="A22" s="143" t="s">
        <v>188</v>
      </c>
      <c r="B22" s="160"/>
      <c r="C22" s="161">
        <v>-1.7000000000000001E-2</v>
      </c>
      <c r="D22" s="162">
        <f>C22*B22</f>
        <v>0</v>
      </c>
    </row>
    <row r="23" spans="1:6" s="141" customFormat="1" ht="21" customHeight="1">
      <c r="A23" s="145" t="s">
        <v>189</v>
      </c>
      <c r="B23" s="163"/>
      <c r="C23" s="164">
        <v>2.4E-2</v>
      </c>
      <c r="D23" s="165">
        <f>C23*B23</f>
        <v>0</v>
      </c>
    </row>
    <row r="24" spans="1:6" s="141" customFormat="1" ht="21" customHeight="1">
      <c r="A24" s="145" t="s">
        <v>190</v>
      </c>
      <c r="B24" s="163"/>
      <c r="C24" s="164">
        <v>7.4999999999999997E-3</v>
      </c>
      <c r="D24" s="165">
        <f>C24*B24</f>
        <v>0</v>
      </c>
    </row>
    <row r="25" spans="1:6" s="141" customFormat="1" ht="21" customHeight="1" thickBot="1">
      <c r="A25" s="148" t="s">
        <v>150</v>
      </c>
      <c r="B25" s="149"/>
      <c r="C25" s="149"/>
      <c r="D25" s="150">
        <f>SUM(D22:D24)</f>
        <v>0</v>
      </c>
    </row>
    <row r="29" spans="1:6" ht="18.75">
      <c r="A29" s="262" t="s">
        <v>191</v>
      </c>
      <c r="B29" s="263"/>
    </row>
    <row r="30" spans="1:6" ht="15.75" thickBot="1"/>
    <row r="31" spans="1:6" s="131" customFormat="1" ht="21.75" customHeight="1">
      <c r="A31" s="133" t="s">
        <v>192</v>
      </c>
      <c r="B31" s="134"/>
      <c r="C31" s="134"/>
      <c r="D31" s="166">
        <f>C7</f>
        <v>278.16904299999999</v>
      </c>
    </row>
    <row r="32" spans="1:6" s="131" customFormat="1" ht="21.75" customHeight="1">
      <c r="A32" s="135" t="s">
        <v>193</v>
      </c>
      <c r="B32" s="167">
        <f>B3</f>
        <v>871.73</v>
      </c>
      <c r="C32" s="168">
        <v>1.7999999999999999E-2</v>
      </c>
      <c r="D32" s="169">
        <f>C32*B32</f>
        <v>15.691139999999999</v>
      </c>
    </row>
    <row r="33" spans="1:4" s="131" customFormat="1" ht="21.75" customHeight="1">
      <c r="A33" s="135" t="s">
        <v>194</v>
      </c>
      <c r="B33" s="167">
        <f>B32</f>
        <v>871.73</v>
      </c>
      <c r="C33" s="168">
        <v>0.06</v>
      </c>
      <c r="D33" s="169">
        <f>C33*B33</f>
        <v>52.303800000000003</v>
      </c>
    </row>
    <row r="34" spans="1:4" s="131" customFormat="1" ht="21.75" customHeight="1" thickBot="1">
      <c r="A34" s="136"/>
      <c r="B34" s="137"/>
      <c r="C34" s="137"/>
      <c r="D34" s="138">
        <f>SUM(D31:D33)</f>
        <v>346.16398300000003</v>
      </c>
    </row>
  </sheetData>
  <mergeCells count="2">
    <mergeCell ref="A20:F20"/>
    <mergeCell ref="A29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19C3-3970-41D5-B95F-AF0635D3C6BC}">
  <sheetPr>
    <pageSetUpPr fitToPage="1"/>
  </sheetPr>
  <dimension ref="A1:J61"/>
  <sheetViews>
    <sheetView showZeros="0" tabSelected="1" topLeftCell="A39" zoomScale="142" zoomScaleNormal="142" workbookViewId="0">
      <selection activeCell="I61" sqref="I61"/>
    </sheetView>
  </sheetViews>
  <sheetFormatPr baseColWidth="10" defaultColWidth="11.42578125" defaultRowHeight="12.75"/>
  <cols>
    <col min="1" max="1" width="11.7109375" style="124" bestFit="1" customWidth="1"/>
    <col min="2" max="2" width="6" style="124" bestFit="1" customWidth="1"/>
    <col min="3" max="5" width="11.42578125" style="124"/>
    <col min="6" max="6" width="14.7109375" style="124" bestFit="1" customWidth="1"/>
    <col min="7" max="7" width="14.42578125" style="124" bestFit="1" customWidth="1"/>
    <col min="8" max="8" width="9.28515625" style="124" bestFit="1" customWidth="1"/>
    <col min="9" max="9" width="9.7109375" style="124" bestFit="1" customWidth="1"/>
    <col min="10" max="10" width="10.5703125" style="124" bestFit="1" customWidth="1"/>
    <col min="11" max="11" width="11.5703125" style="124" bestFit="1" customWidth="1"/>
    <col min="12" max="12" width="34" style="124" bestFit="1" customWidth="1"/>
    <col min="13" max="13" width="11.85546875" style="124" bestFit="1" customWidth="1"/>
    <col min="14" max="16" width="11.5703125" style="124" bestFit="1" customWidth="1"/>
    <col min="17" max="17" width="11.85546875" style="124" bestFit="1" customWidth="1"/>
    <col min="18" max="18" width="13" style="124" bestFit="1" customWidth="1"/>
    <col min="19" max="19" width="11.85546875" style="124" bestFit="1" customWidth="1"/>
    <col min="20" max="20" width="13.85546875" style="124" bestFit="1" customWidth="1"/>
    <col min="21" max="21" width="8" style="124" bestFit="1" customWidth="1"/>
    <col min="22" max="16384" width="11.42578125" style="124"/>
  </cols>
  <sheetData>
    <row r="1" spans="1:10">
      <c r="A1" s="318" t="s">
        <v>0</v>
      </c>
      <c r="B1" s="297"/>
      <c r="C1" s="297"/>
      <c r="D1" s="297"/>
      <c r="E1" s="297"/>
      <c r="F1" s="297"/>
      <c r="G1" s="130"/>
      <c r="H1" s="130"/>
      <c r="I1" s="130"/>
      <c r="J1" s="130"/>
    </row>
    <row r="2" spans="1:10">
      <c r="A2" s="130"/>
      <c r="B2" s="130"/>
      <c r="C2" s="130"/>
      <c r="D2" s="123"/>
      <c r="E2" s="170"/>
      <c r="F2" s="130"/>
      <c r="G2" s="130"/>
      <c r="H2" s="130"/>
      <c r="I2" s="130"/>
      <c r="J2" s="130"/>
    </row>
    <row r="3" spans="1:10">
      <c r="A3" s="319" t="s">
        <v>195</v>
      </c>
      <c r="B3" s="320"/>
      <c r="C3" s="320"/>
      <c r="D3" s="123"/>
      <c r="E3" s="130"/>
      <c r="F3" s="130"/>
      <c r="G3" s="123"/>
      <c r="H3" s="321" t="s">
        <v>1</v>
      </c>
      <c r="I3" s="297"/>
      <c r="J3" s="123"/>
    </row>
    <row r="4" spans="1:10" ht="13.5" thickBot="1">
      <c r="A4" s="130"/>
      <c r="B4" s="130"/>
      <c r="C4" s="130"/>
      <c r="D4" s="123"/>
      <c r="E4" s="130"/>
      <c r="F4" s="171"/>
      <c r="G4" s="123"/>
      <c r="H4" s="123"/>
      <c r="I4" s="123"/>
      <c r="J4" s="123"/>
    </row>
    <row r="5" spans="1:10">
      <c r="A5" s="130"/>
      <c r="B5" s="322" t="s">
        <v>2</v>
      </c>
      <c r="C5" s="323"/>
      <c r="D5" s="324"/>
      <c r="E5" s="130"/>
      <c r="F5" s="130"/>
      <c r="G5" s="322" t="s">
        <v>3</v>
      </c>
      <c r="H5" s="323"/>
      <c r="I5" s="324"/>
      <c r="J5" s="130"/>
    </row>
    <row r="6" spans="1:10">
      <c r="A6" s="130"/>
      <c r="B6" s="172" t="s">
        <v>182</v>
      </c>
      <c r="D6" s="173"/>
      <c r="E6" s="123"/>
      <c r="F6" s="123"/>
      <c r="G6" s="172" t="s">
        <v>181</v>
      </c>
      <c r="I6" s="173"/>
      <c r="J6" s="130"/>
    </row>
    <row r="7" spans="1:10">
      <c r="A7" s="130"/>
      <c r="B7" s="310"/>
      <c r="C7" s="297"/>
      <c r="D7" s="173"/>
      <c r="E7" s="123"/>
      <c r="F7" s="123"/>
      <c r="G7" s="310" t="s">
        <v>4</v>
      </c>
      <c r="H7" s="297"/>
      <c r="I7" s="173"/>
      <c r="J7" s="130"/>
    </row>
    <row r="8" spans="1:10">
      <c r="A8" s="130"/>
      <c r="B8" s="310" t="s">
        <v>5</v>
      </c>
      <c r="C8" s="297"/>
      <c r="D8" s="173"/>
      <c r="E8" s="123"/>
      <c r="F8" s="123"/>
      <c r="G8" s="310" t="s">
        <v>6</v>
      </c>
      <c r="H8" s="297"/>
      <c r="I8" s="173"/>
      <c r="J8" s="130"/>
    </row>
    <row r="9" spans="1:10">
      <c r="A9" s="130"/>
      <c r="B9" s="310" t="s">
        <v>7</v>
      </c>
      <c r="C9" s="297"/>
      <c r="D9" s="173"/>
      <c r="E9" s="123"/>
      <c r="F9" s="123"/>
      <c r="G9" s="310" t="s">
        <v>8</v>
      </c>
      <c r="H9" s="297"/>
      <c r="I9" s="174"/>
      <c r="J9" s="130"/>
    </row>
    <row r="10" spans="1:10">
      <c r="A10" s="130"/>
      <c r="B10" s="310" t="s">
        <v>9</v>
      </c>
      <c r="C10" s="297"/>
      <c r="D10" s="173"/>
      <c r="E10" s="123"/>
      <c r="F10" s="123"/>
      <c r="G10" s="310" t="s">
        <v>10</v>
      </c>
      <c r="H10" s="297"/>
      <c r="I10" s="173"/>
      <c r="J10" s="130"/>
    </row>
    <row r="11" spans="1:10">
      <c r="A11" s="130"/>
      <c r="B11" s="310"/>
      <c r="C11" s="297"/>
      <c r="D11" s="173"/>
      <c r="E11" s="123"/>
      <c r="F11" s="123"/>
      <c r="G11" s="310" t="s">
        <v>11</v>
      </c>
      <c r="H11" s="297"/>
      <c r="I11" s="173"/>
      <c r="J11" s="130"/>
    </row>
    <row r="12" spans="1:10" ht="13.5" thickBot="1">
      <c r="A12" s="130"/>
      <c r="B12" s="311"/>
      <c r="C12" s="312"/>
      <c r="D12" s="175"/>
      <c r="E12" s="123"/>
      <c r="F12" s="130"/>
      <c r="G12" s="311"/>
      <c r="H12" s="312"/>
      <c r="I12" s="175"/>
      <c r="J12" s="130"/>
    </row>
    <row r="13" spans="1:10">
      <c r="A13" s="130"/>
      <c r="B13" s="130"/>
      <c r="C13" s="130"/>
      <c r="D13" s="123"/>
      <c r="E13" s="123"/>
      <c r="F13" s="123"/>
      <c r="G13" s="123"/>
      <c r="H13" s="123"/>
      <c r="I13" s="123"/>
      <c r="J13" s="123"/>
    </row>
    <row r="14" spans="1:10">
      <c r="A14" s="176" t="s">
        <v>12</v>
      </c>
      <c r="B14" s="177"/>
      <c r="C14" s="177" t="s">
        <v>59</v>
      </c>
      <c r="D14" s="178"/>
      <c r="E14" s="179"/>
      <c r="F14" s="180" t="s">
        <v>13</v>
      </c>
      <c r="G14" s="178"/>
      <c r="H14" s="181"/>
      <c r="I14" s="178"/>
      <c r="J14" s="182">
        <f>'APPLICATION 1 CALCULS'!B3</f>
        <v>871.73</v>
      </c>
    </row>
    <row r="15" spans="1:10">
      <c r="A15" s="183" t="s">
        <v>14</v>
      </c>
      <c r="B15" s="130"/>
      <c r="C15" s="130"/>
      <c r="D15" s="123"/>
      <c r="E15" s="184"/>
      <c r="F15" s="185" t="s">
        <v>15</v>
      </c>
      <c r="G15" s="123"/>
      <c r="H15" s="186"/>
      <c r="I15" s="123"/>
      <c r="J15" s="184"/>
    </row>
    <row r="16" spans="1:10">
      <c r="A16" s="187" t="s">
        <v>16</v>
      </c>
      <c r="B16" s="188"/>
      <c r="C16" s="188"/>
      <c r="D16" s="189"/>
      <c r="E16" s="190"/>
      <c r="F16" s="191" t="s">
        <v>17</v>
      </c>
      <c r="G16" s="192"/>
      <c r="H16" s="193"/>
      <c r="I16" s="189"/>
      <c r="J16" s="190"/>
    </row>
    <row r="17" spans="1:10" ht="13.5" thickBot="1">
      <c r="A17" s="130"/>
      <c r="B17" s="130"/>
      <c r="C17" s="130"/>
      <c r="D17" s="170"/>
      <c r="E17" s="170"/>
      <c r="F17" s="170"/>
      <c r="G17" s="170"/>
      <c r="H17" s="170"/>
      <c r="I17" s="170"/>
      <c r="J17" s="170"/>
    </row>
    <row r="18" spans="1:10" ht="13.5" thickTop="1">
      <c r="A18" s="283" t="s">
        <v>18</v>
      </c>
      <c r="B18" s="313"/>
      <c r="C18" s="313"/>
      <c r="D18" s="313"/>
      <c r="E18" s="314"/>
      <c r="F18" s="316" t="s">
        <v>19</v>
      </c>
      <c r="G18" s="317" t="s">
        <v>20</v>
      </c>
      <c r="H18" s="309"/>
      <c r="I18" s="308" t="s">
        <v>21</v>
      </c>
      <c r="J18" s="309"/>
    </row>
    <row r="19" spans="1:10">
      <c r="A19" s="315"/>
      <c r="B19" s="297"/>
      <c r="C19" s="297"/>
      <c r="D19" s="297"/>
      <c r="E19" s="298"/>
      <c r="F19" s="295"/>
      <c r="G19" s="125" t="s">
        <v>22</v>
      </c>
      <c r="H19" s="194" t="s">
        <v>23</v>
      </c>
      <c r="I19" s="126" t="s">
        <v>24</v>
      </c>
      <c r="J19" s="194" t="s">
        <v>23</v>
      </c>
    </row>
    <row r="20" spans="1:10">
      <c r="A20" s="296" t="s">
        <v>25</v>
      </c>
      <c r="B20" s="297"/>
      <c r="C20" s="297"/>
      <c r="D20" s="297"/>
      <c r="E20" s="298"/>
      <c r="F20" s="195">
        <f>J14</f>
        <v>871.73</v>
      </c>
      <c r="G20" s="196"/>
      <c r="H20" s="197"/>
      <c r="I20" s="198"/>
      <c r="J20" s="199"/>
    </row>
    <row r="21" spans="1:10">
      <c r="A21" s="296" t="s">
        <v>174</v>
      </c>
      <c r="B21" s="297"/>
      <c r="C21" s="297"/>
      <c r="D21" s="297"/>
      <c r="E21" s="298"/>
      <c r="F21" s="200"/>
      <c r="G21" s="201"/>
      <c r="H21" s="197"/>
      <c r="I21" s="202"/>
      <c r="J21" s="203"/>
    </row>
    <row r="22" spans="1:10">
      <c r="A22" s="296" t="s">
        <v>41</v>
      </c>
      <c r="B22" s="297"/>
      <c r="C22" s="297"/>
      <c r="D22" s="297"/>
      <c r="E22" s="298"/>
      <c r="F22" s="200"/>
      <c r="G22" s="201"/>
      <c r="H22" s="197"/>
      <c r="I22" s="202"/>
      <c r="J22" s="203"/>
    </row>
    <row r="23" spans="1:10">
      <c r="A23" s="296" t="s">
        <v>42</v>
      </c>
      <c r="B23" s="297"/>
      <c r="C23" s="297"/>
      <c r="D23" s="297"/>
      <c r="E23" s="298"/>
      <c r="F23" s="200"/>
      <c r="G23" s="204"/>
      <c r="H23" s="197"/>
      <c r="I23" s="202"/>
      <c r="J23" s="203"/>
    </row>
    <row r="24" spans="1:10">
      <c r="A24" s="296" t="s">
        <v>43</v>
      </c>
      <c r="B24" s="297"/>
      <c r="C24" s="297"/>
      <c r="D24" s="297"/>
      <c r="E24" s="298"/>
      <c r="F24" s="200"/>
      <c r="G24" s="204"/>
      <c r="H24" s="197"/>
      <c r="I24" s="202"/>
      <c r="J24" s="203"/>
    </row>
    <row r="25" spans="1:10" ht="15" customHeight="1">
      <c r="A25" s="296" t="s">
        <v>44</v>
      </c>
      <c r="B25" s="297"/>
      <c r="C25" s="297"/>
      <c r="D25" s="297"/>
      <c r="E25" s="298"/>
      <c r="F25" s="195"/>
      <c r="G25" s="204"/>
      <c r="H25" s="197"/>
      <c r="I25" s="202"/>
      <c r="J25" s="203"/>
    </row>
    <row r="26" spans="1:10">
      <c r="A26" s="293" t="s">
        <v>60</v>
      </c>
      <c r="B26" s="294"/>
      <c r="C26" s="294"/>
      <c r="D26" s="294"/>
      <c r="E26" s="295"/>
      <c r="F26" s="195">
        <f>F20</f>
        <v>871.73</v>
      </c>
      <c r="G26" s="205"/>
      <c r="H26" s="206"/>
      <c r="I26" s="207"/>
      <c r="J26" s="208"/>
    </row>
    <row r="27" spans="1:10">
      <c r="A27" s="299" t="s">
        <v>26</v>
      </c>
      <c r="B27" s="300"/>
      <c r="C27" s="300"/>
      <c r="D27" s="300"/>
      <c r="E27" s="307"/>
      <c r="F27" s="181"/>
      <c r="G27" s="209"/>
      <c r="H27" s="199"/>
      <c r="I27" s="198"/>
      <c r="J27" s="210"/>
    </row>
    <row r="28" spans="1:10">
      <c r="A28" s="296" t="s">
        <v>27</v>
      </c>
      <c r="B28" s="297"/>
      <c r="C28" s="297"/>
      <c r="D28" s="297"/>
      <c r="E28" s="298"/>
      <c r="F28" s="211">
        <f>F26</f>
        <v>871.73</v>
      </c>
      <c r="G28" s="204">
        <v>0</v>
      </c>
      <c r="H28" s="203"/>
      <c r="I28" s="212">
        <v>7.0000000000000007E-2</v>
      </c>
      <c r="J28" s="197">
        <f>I28*F28</f>
        <v>61.021100000000004</v>
      </c>
    </row>
    <row r="29" spans="1:10">
      <c r="A29" s="296" t="s">
        <v>173</v>
      </c>
      <c r="B29" s="297"/>
      <c r="C29" s="297"/>
      <c r="D29" s="297"/>
      <c r="E29" s="298"/>
      <c r="F29" s="211">
        <f>F28</f>
        <v>871.73</v>
      </c>
      <c r="G29" s="213"/>
      <c r="H29" s="203"/>
      <c r="I29" s="212"/>
      <c r="J29" s="197">
        <f>I29*F29</f>
        <v>0</v>
      </c>
    </row>
    <row r="30" spans="1:10">
      <c r="A30" s="293" t="s">
        <v>51</v>
      </c>
      <c r="B30" s="294"/>
      <c r="C30" s="294"/>
      <c r="D30" s="294"/>
      <c r="E30" s="295"/>
      <c r="F30" s="214"/>
      <c r="G30" s="215"/>
      <c r="H30" s="208"/>
      <c r="I30" s="216">
        <v>0</v>
      </c>
      <c r="J30" s="206"/>
    </row>
    <row r="31" spans="1:10">
      <c r="A31" s="293" t="s">
        <v>196</v>
      </c>
      <c r="B31" s="294"/>
      <c r="C31" s="294"/>
      <c r="D31" s="294"/>
      <c r="E31" s="295"/>
      <c r="F31" s="214">
        <f>F28</f>
        <v>871.73</v>
      </c>
      <c r="G31" s="217">
        <v>0</v>
      </c>
      <c r="H31" s="206"/>
      <c r="I31" s="218">
        <v>0.02</v>
      </c>
      <c r="J31" s="208">
        <f>I31*F31</f>
        <v>17.4346</v>
      </c>
    </row>
    <row r="32" spans="1:10">
      <c r="A32" s="296" t="s">
        <v>28</v>
      </c>
      <c r="B32" s="297"/>
      <c r="C32" s="297"/>
      <c r="D32" s="297"/>
      <c r="E32" s="298"/>
      <c r="F32" s="211"/>
      <c r="G32" s="213"/>
      <c r="H32" s="197"/>
      <c r="I32" s="219"/>
      <c r="J32" s="203"/>
    </row>
    <row r="33" spans="1:10">
      <c r="A33" s="296" t="s">
        <v>49</v>
      </c>
      <c r="B33" s="297"/>
      <c r="C33" s="297"/>
      <c r="D33" s="297"/>
      <c r="E33" s="298"/>
      <c r="F33" s="211">
        <f>$F$26</f>
        <v>871.73</v>
      </c>
      <c r="G33" s="213"/>
      <c r="H33" s="197">
        <f>G33*F33</f>
        <v>0</v>
      </c>
      <c r="I33" s="219">
        <v>8.5500000000000007E-2</v>
      </c>
      <c r="J33" s="203">
        <f>F33*I33</f>
        <v>74.532915000000003</v>
      </c>
    </row>
    <row r="34" spans="1:10">
      <c r="A34" s="296" t="s">
        <v>29</v>
      </c>
      <c r="B34" s="297"/>
      <c r="C34" s="297"/>
      <c r="D34" s="297"/>
      <c r="E34" s="298"/>
      <c r="F34" s="211">
        <f t="shared" ref="F34:F35" si="0">$F$26</f>
        <v>871.73</v>
      </c>
      <c r="G34" s="213"/>
      <c r="H34" s="197">
        <f t="shared" ref="H34:H35" si="1">G34*F34</f>
        <v>0</v>
      </c>
      <c r="I34" s="219">
        <v>1.9E-2</v>
      </c>
      <c r="J34" s="203">
        <f t="shared" ref="J34:J35" si="2">F34*I34</f>
        <v>16.56287</v>
      </c>
    </row>
    <row r="35" spans="1:10">
      <c r="A35" s="296" t="s">
        <v>48</v>
      </c>
      <c r="B35" s="297"/>
      <c r="C35" s="297"/>
      <c r="D35" s="297"/>
      <c r="E35" s="298"/>
      <c r="F35" s="211">
        <f t="shared" si="0"/>
        <v>871.73</v>
      </c>
      <c r="G35" s="213"/>
      <c r="H35" s="197">
        <f t="shared" si="1"/>
        <v>0</v>
      </c>
      <c r="I35" s="219">
        <f>4.72%+1.29%</f>
        <v>6.0100000000000001E-2</v>
      </c>
      <c r="J35" s="203">
        <f t="shared" si="2"/>
        <v>52.390973000000002</v>
      </c>
    </row>
    <row r="36" spans="1:10">
      <c r="A36" s="296" t="s">
        <v>47</v>
      </c>
      <c r="B36" s="297"/>
      <c r="C36" s="297"/>
      <c r="D36" s="297"/>
      <c r="E36" s="298"/>
      <c r="F36" s="220"/>
      <c r="G36" s="213"/>
      <c r="H36" s="197"/>
      <c r="I36" s="219">
        <f>12.95%+1.62%</f>
        <v>0.1457</v>
      </c>
      <c r="J36" s="203"/>
    </row>
    <row r="37" spans="1:10">
      <c r="A37" s="221" t="s">
        <v>165</v>
      </c>
      <c r="E37" s="127"/>
      <c r="F37" s="222"/>
      <c r="G37" s="213"/>
      <c r="H37" s="197"/>
      <c r="I37" s="223">
        <v>2.0999999999999999E-3</v>
      </c>
      <c r="J37" s="203"/>
    </row>
    <row r="38" spans="1:10">
      <c r="A38" s="224" t="s">
        <v>50</v>
      </c>
      <c r="B38" s="128"/>
      <c r="C38" s="128"/>
      <c r="D38" s="128"/>
      <c r="E38" s="129"/>
      <c r="F38" s="225"/>
      <c r="G38" s="226"/>
      <c r="H38" s="197"/>
      <c r="I38" s="226">
        <v>3.6000000000000002E-4</v>
      </c>
      <c r="J38" s="203"/>
    </row>
    <row r="39" spans="1:10">
      <c r="A39" s="293" t="s">
        <v>30</v>
      </c>
      <c r="B39" s="294"/>
      <c r="C39" s="294"/>
      <c r="D39" s="294"/>
      <c r="E39" s="295"/>
      <c r="F39" s="211">
        <f t="shared" ref="F39:F41" si="3">$F$26</f>
        <v>871.73</v>
      </c>
      <c r="G39" s="217"/>
      <c r="H39" s="227"/>
      <c r="I39" s="218">
        <v>3.4500000000000003E-2</v>
      </c>
      <c r="J39" s="203">
        <f t="shared" ref="J39:J40" si="4">F39*I39</f>
        <v>30.074685000000002</v>
      </c>
    </row>
    <row r="40" spans="1:10">
      <c r="A40" s="293" t="s">
        <v>46</v>
      </c>
      <c r="B40" s="294"/>
      <c r="C40" s="294"/>
      <c r="D40" s="294"/>
      <c r="E40" s="295"/>
      <c r="F40" s="211">
        <f t="shared" si="3"/>
        <v>871.73</v>
      </c>
      <c r="G40" s="217"/>
      <c r="H40" s="206"/>
      <c r="I40" s="218">
        <v>4.2000000000000003E-2</v>
      </c>
      <c r="J40" s="203">
        <f t="shared" si="4"/>
        <v>36.612660000000005</v>
      </c>
    </row>
    <row r="41" spans="1:10">
      <c r="A41" s="290" t="s">
        <v>45</v>
      </c>
      <c r="B41" s="286"/>
      <c r="C41" s="286"/>
      <c r="D41" s="286"/>
      <c r="E41" s="287"/>
      <c r="F41" s="211">
        <f t="shared" si="3"/>
        <v>871.73</v>
      </c>
      <c r="G41" s="228"/>
      <c r="H41" s="229"/>
      <c r="I41" s="230">
        <f>'APPLICATION 1 CALCULS'!C17</f>
        <v>4.0000000000000001E-3</v>
      </c>
      <c r="J41" s="227">
        <f>I41*F41</f>
        <v>3.48692</v>
      </c>
    </row>
    <row r="42" spans="1:10">
      <c r="A42" s="299" t="s">
        <v>55</v>
      </c>
      <c r="B42" s="300"/>
      <c r="C42" s="300"/>
      <c r="D42" s="300"/>
      <c r="E42" s="307"/>
      <c r="F42" s="181">
        <f>(F34*0.9825)+J30</f>
        <v>856.47472500000003</v>
      </c>
      <c r="G42" s="209"/>
      <c r="H42" s="197">
        <f>G42*F42</f>
        <v>0</v>
      </c>
      <c r="I42" s="231">
        <v>0</v>
      </c>
      <c r="J42" s="199"/>
    </row>
    <row r="43" spans="1:10">
      <c r="A43" s="293" t="s">
        <v>56</v>
      </c>
      <c r="B43" s="294"/>
      <c r="C43" s="294"/>
      <c r="D43" s="294"/>
      <c r="E43" s="295"/>
      <c r="F43" s="232">
        <f>F42</f>
        <v>856.47472500000003</v>
      </c>
      <c r="G43" s="215"/>
      <c r="H43" s="197">
        <f t="shared" ref="H43" si="5">G43*F43</f>
        <v>0</v>
      </c>
      <c r="I43" s="233">
        <v>0</v>
      </c>
      <c r="J43" s="208"/>
    </row>
    <row r="44" spans="1:10">
      <c r="A44" s="290" t="s">
        <v>179</v>
      </c>
      <c r="B44" s="291"/>
      <c r="C44" s="291"/>
      <c r="D44" s="291"/>
      <c r="E44" s="292"/>
      <c r="F44" s="214"/>
      <c r="G44" s="215"/>
      <c r="H44" s="206"/>
      <c r="I44" s="234"/>
      <c r="J44" s="208"/>
    </row>
    <row r="45" spans="1:10">
      <c r="A45" s="290" t="s">
        <v>180</v>
      </c>
      <c r="B45" s="291"/>
      <c r="C45" s="291"/>
      <c r="D45" s="291"/>
      <c r="E45" s="292"/>
      <c r="F45" s="214"/>
      <c r="G45" s="215"/>
      <c r="H45" s="206"/>
      <c r="I45" s="234"/>
      <c r="J45" s="208"/>
    </row>
    <row r="46" spans="1:10">
      <c r="A46" s="293" t="s">
        <v>197</v>
      </c>
      <c r="B46" s="294"/>
      <c r="C46" s="294"/>
      <c r="D46" s="294"/>
      <c r="E46" s="295"/>
      <c r="F46" s="214"/>
      <c r="G46" s="217">
        <v>0</v>
      </c>
      <c r="H46" s="206"/>
      <c r="I46" s="218"/>
      <c r="J46" s="208">
        <f>-'APPLICATION 1 CALCULS'!C7</f>
        <v>-278.16904299999999</v>
      </c>
    </row>
    <row r="47" spans="1:10">
      <c r="A47" s="296" t="s">
        <v>31</v>
      </c>
      <c r="B47" s="297"/>
      <c r="C47" s="297"/>
      <c r="D47" s="297"/>
      <c r="E47" s="298"/>
      <c r="F47" s="211"/>
      <c r="G47" s="213"/>
      <c r="H47" s="235">
        <f>SUM(H27:H46)</f>
        <v>0</v>
      </c>
      <c r="I47" s="236"/>
      <c r="J47" s="235">
        <f>SUM(J27:J46)</f>
        <v>13.947680000000048</v>
      </c>
    </row>
    <row r="48" spans="1:10">
      <c r="A48" s="299" t="s">
        <v>53</v>
      </c>
      <c r="B48" s="300"/>
      <c r="C48" s="300"/>
      <c r="D48" s="300"/>
      <c r="E48" s="300"/>
      <c r="F48" s="237"/>
      <c r="G48" s="238"/>
      <c r="H48" s="199"/>
      <c r="I48" s="239"/>
      <c r="J48" s="199"/>
    </row>
    <row r="49" spans="1:10" ht="15.75" customHeight="1">
      <c r="A49" s="301" t="s">
        <v>44</v>
      </c>
      <c r="B49" s="302"/>
      <c r="C49" s="302"/>
      <c r="D49" s="302"/>
      <c r="E49" s="303"/>
      <c r="F49" s="240"/>
      <c r="G49" s="241"/>
      <c r="H49" s="203"/>
      <c r="I49" s="219"/>
      <c r="J49" s="203"/>
    </row>
    <row r="50" spans="1:10" ht="16.5" customHeight="1" thickBot="1">
      <c r="A50" s="304" t="s">
        <v>54</v>
      </c>
      <c r="B50" s="305"/>
      <c r="C50" s="305"/>
      <c r="D50" s="305"/>
      <c r="E50" s="306"/>
      <c r="F50" s="242"/>
      <c r="G50" s="243"/>
      <c r="H50" s="244"/>
      <c r="I50" s="245"/>
      <c r="J50" s="244"/>
    </row>
    <row r="51" spans="1:10" ht="14.25" thickTop="1" thickBo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15">
      <c r="A52" s="439" t="s">
        <v>200</v>
      </c>
      <c r="B52" s="440"/>
      <c r="C52" s="440"/>
      <c r="D52" s="440"/>
      <c r="E52" s="440"/>
      <c r="F52" s="440"/>
      <c r="G52" s="441"/>
      <c r="H52" s="442"/>
      <c r="I52" s="443">
        <f>F26-H47</f>
        <v>871.73</v>
      </c>
      <c r="J52" s="444"/>
    </row>
    <row r="53" spans="1:10" ht="15">
      <c r="A53" s="435" t="s">
        <v>38</v>
      </c>
      <c r="B53" s="445"/>
      <c r="C53" s="445"/>
      <c r="D53" s="445"/>
      <c r="E53" s="445"/>
      <c r="F53" s="445"/>
      <c r="G53" s="423"/>
      <c r="H53" s="424"/>
      <c r="I53" s="424"/>
      <c r="J53" s="425"/>
    </row>
    <row r="54" spans="1:10" ht="28.5">
      <c r="A54" s="435" t="s">
        <v>201</v>
      </c>
      <c r="B54" s="445"/>
      <c r="C54" s="445"/>
      <c r="D54" s="445"/>
      <c r="E54" s="445"/>
      <c r="F54" s="445"/>
      <c r="G54" s="426" t="s">
        <v>202</v>
      </c>
      <c r="H54" s="426" t="s">
        <v>203</v>
      </c>
      <c r="I54" s="427" t="s">
        <v>204</v>
      </c>
      <c r="J54" s="428" t="s">
        <v>205</v>
      </c>
    </row>
    <row r="55" spans="1:10" ht="15">
      <c r="A55" s="435" t="s">
        <v>206</v>
      </c>
      <c r="B55" s="445"/>
      <c r="C55" s="445"/>
      <c r="D55" s="445"/>
      <c r="E55" s="445"/>
      <c r="F55" s="445"/>
      <c r="G55" s="429"/>
      <c r="H55" s="423"/>
      <c r="I55" s="430"/>
      <c r="J55" s="431"/>
    </row>
    <row r="56" spans="1:10" ht="15">
      <c r="A56" s="435" t="s">
        <v>207</v>
      </c>
      <c r="B56" s="445"/>
      <c r="C56" s="445"/>
      <c r="D56" s="445"/>
      <c r="E56" s="445"/>
      <c r="F56" s="445"/>
      <c r="G56" s="432"/>
      <c r="H56" s="430"/>
      <c r="I56" s="430"/>
      <c r="J56" s="431"/>
    </row>
    <row r="57" spans="1:10" ht="15">
      <c r="A57" s="435" t="s">
        <v>208</v>
      </c>
      <c r="B57" s="445"/>
      <c r="C57" s="445"/>
      <c r="D57" s="445"/>
      <c r="E57" s="445"/>
      <c r="F57" s="445"/>
      <c r="G57" s="429"/>
      <c r="H57" s="423"/>
      <c r="I57" s="430"/>
      <c r="J57" s="431"/>
    </row>
    <row r="58" spans="1:10" ht="15">
      <c r="A58" s="435"/>
      <c r="B58" s="445"/>
      <c r="C58" s="445"/>
      <c r="D58" s="445"/>
      <c r="E58" s="445"/>
      <c r="F58" s="445"/>
      <c r="G58" s="429"/>
      <c r="H58" s="423"/>
      <c r="I58" s="423"/>
      <c r="J58" s="433"/>
    </row>
    <row r="59" spans="1:10" ht="15">
      <c r="A59" s="435" t="s">
        <v>209</v>
      </c>
      <c r="B59" s="445"/>
      <c r="C59" s="445"/>
      <c r="D59" s="445"/>
      <c r="E59" s="445"/>
      <c r="F59" s="445"/>
      <c r="G59" s="423"/>
      <c r="H59" s="423"/>
      <c r="I59" s="451">
        <f>I52</f>
        <v>871.73</v>
      </c>
      <c r="J59" s="431"/>
    </row>
    <row r="60" spans="1:10" ht="15">
      <c r="A60" s="435" t="s">
        <v>191</v>
      </c>
      <c r="B60" s="445"/>
      <c r="C60" s="445"/>
      <c r="D60" s="445"/>
      <c r="E60" s="445"/>
      <c r="F60" s="445"/>
      <c r="G60" s="423"/>
      <c r="H60" s="423"/>
      <c r="I60" s="452">
        <f>-J46</f>
        <v>278.16904299999999</v>
      </c>
      <c r="J60" s="431"/>
    </row>
    <row r="61" spans="1:10" ht="15.75" thickBot="1">
      <c r="A61" s="446" t="s">
        <v>33</v>
      </c>
      <c r="B61" s="447"/>
      <c r="C61" s="447"/>
      <c r="D61" s="447"/>
      <c r="E61" s="447"/>
      <c r="F61" s="447"/>
      <c r="G61" s="448"/>
      <c r="H61" s="449"/>
      <c r="I61" s="453">
        <f>J47+F26</f>
        <v>885.67768000000001</v>
      </c>
      <c r="J61" s="450"/>
    </row>
  </sheetData>
  <mergeCells count="60">
    <mergeCell ref="A60:F60"/>
    <mergeCell ref="A61:F61"/>
    <mergeCell ref="B7:C7"/>
    <mergeCell ref="G7:H7"/>
    <mergeCell ref="A53:F53"/>
    <mergeCell ref="A54:F54"/>
    <mergeCell ref="A55:F55"/>
    <mergeCell ref="A1:F1"/>
    <mergeCell ref="A3:C3"/>
    <mergeCell ref="H3:I3"/>
    <mergeCell ref="B5:D5"/>
    <mergeCell ref="G5:I5"/>
    <mergeCell ref="B8:C8"/>
    <mergeCell ref="G8:H8"/>
    <mergeCell ref="B9:C9"/>
    <mergeCell ref="G9:H9"/>
    <mergeCell ref="B10:C10"/>
    <mergeCell ref="G10:H10"/>
    <mergeCell ref="A24:E24"/>
    <mergeCell ref="B11:C11"/>
    <mergeCell ref="G11:H11"/>
    <mergeCell ref="B12:C12"/>
    <mergeCell ref="G12:H12"/>
    <mergeCell ref="A18:E19"/>
    <mergeCell ref="F18:F19"/>
    <mergeCell ref="G18:H18"/>
    <mergeCell ref="I18:J18"/>
    <mergeCell ref="A20:E20"/>
    <mergeCell ref="A21:E21"/>
    <mergeCell ref="A22:E22"/>
    <mergeCell ref="A23:E23"/>
    <mergeCell ref="A36:E36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50:E50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2:F52"/>
    <mergeCell ref="A56:F56"/>
    <mergeCell ref="A57:F57"/>
    <mergeCell ref="A58:F58"/>
    <mergeCell ref="A59:F59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C2E1-3122-4DF1-A47C-CA9CCC5F2359}">
  <dimension ref="A1:F34"/>
  <sheetViews>
    <sheetView zoomScale="160" zoomScaleNormal="160" workbookViewId="0">
      <selection activeCell="B22" sqref="B22"/>
    </sheetView>
  </sheetViews>
  <sheetFormatPr baseColWidth="10" defaultRowHeight="15"/>
  <cols>
    <col min="1" max="1" width="51.7109375" customWidth="1"/>
    <col min="2" max="2" width="41.42578125" bestFit="1" customWidth="1"/>
    <col min="3" max="3" width="30.42578125" bestFit="1" customWidth="1"/>
    <col min="4" max="4" width="12.85546875" bestFit="1" customWidth="1"/>
  </cols>
  <sheetData>
    <row r="1" spans="1:3" ht="26.25">
      <c r="A1" s="132" t="s">
        <v>183</v>
      </c>
    </row>
    <row r="2" spans="1:3" ht="15.75" thickBot="1"/>
    <row r="3" spans="1:3" s="142" customFormat="1" ht="28.5" customHeight="1" thickBot="1">
      <c r="A3" s="139" t="s">
        <v>184</v>
      </c>
      <c r="B3" s="140">
        <f>'APPLICATION 2 BULLETIN '!F26</f>
        <v>1709.28</v>
      </c>
      <c r="C3" s="141"/>
    </row>
    <row r="4" spans="1:3" s="142" customFormat="1" ht="28.5" customHeight="1" thickBot="1">
      <c r="A4" s="141"/>
      <c r="B4" s="141"/>
      <c r="C4" s="141"/>
    </row>
    <row r="5" spans="1:3" s="142" customFormat="1" ht="28.5" customHeight="1">
      <c r="A5" s="143" t="s">
        <v>185</v>
      </c>
      <c r="B5" s="144"/>
      <c r="C5" s="258">
        <v>0.31909999999999999</v>
      </c>
    </row>
    <row r="6" spans="1:3" s="142" customFormat="1" ht="28.5" customHeight="1">
      <c r="A6" s="145" t="s">
        <v>186</v>
      </c>
      <c r="B6" s="146"/>
      <c r="C6" s="147">
        <f>ROUND(C5,4)</f>
        <v>0.31909999999999999</v>
      </c>
    </row>
    <row r="7" spans="1:3" s="142" customFormat="1" ht="28.5" customHeight="1" thickBot="1">
      <c r="A7" s="148" t="s">
        <v>187</v>
      </c>
      <c r="B7" s="149" t="s">
        <v>212</v>
      </c>
      <c r="C7" s="150">
        <f>B3*C6</f>
        <v>545.43124799999998</v>
      </c>
    </row>
    <row r="9" spans="1:3" ht="15.75" thickBot="1"/>
    <row r="10" spans="1:3" s="131" customFormat="1" ht="21.75" customHeight="1">
      <c r="A10" s="151" t="s">
        <v>175</v>
      </c>
      <c r="B10" s="152"/>
      <c r="C10" s="156">
        <v>1E-3</v>
      </c>
    </row>
    <row r="11" spans="1:3" s="131" customFormat="1" ht="21.75" customHeight="1">
      <c r="A11" s="153" t="s">
        <v>176</v>
      </c>
      <c r="B11" s="154"/>
      <c r="C11" s="157">
        <v>3.0000000000000001E-3</v>
      </c>
    </row>
    <row r="12" spans="1:3" s="131" customFormat="1" ht="21.75" customHeight="1">
      <c r="A12" s="153" t="s">
        <v>102</v>
      </c>
      <c r="B12" s="154"/>
      <c r="C12" s="157"/>
    </row>
    <row r="13" spans="1:3" s="131" customFormat="1" ht="21.75" customHeight="1">
      <c r="A13" s="153" t="s">
        <v>177</v>
      </c>
      <c r="B13" s="154"/>
      <c r="C13" s="157"/>
    </row>
    <row r="14" spans="1:3" s="131" customFormat="1" ht="21.75" customHeight="1">
      <c r="A14" s="153" t="s">
        <v>178</v>
      </c>
      <c r="B14" s="154"/>
      <c r="C14" s="157"/>
    </row>
    <row r="15" spans="1:3" s="131" customFormat="1" ht="21.75" customHeight="1">
      <c r="A15" s="255" t="s">
        <v>198</v>
      </c>
      <c r="B15" s="256"/>
      <c r="C15" s="257"/>
    </row>
    <row r="16" spans="1:3" s="131" customFormat="1" ht="21.75" customHeight="1">
      <c r="A16" s="255" t="s">
        <v>199</v>
      </c>
      <c r="B16" s="256"/>
      <c r="C16" s="257"/>
    </row>
    <row r="17" spans="1:6" s="131" customFormat="1" ht="21.75" customHeight="1" thickBot="1">
      <c r="A17" s="155" t="s">
        <v>52</v>
      </c>
      <c r="B17" s="158"/>
      <c r="C17" s="159">
        <f>SUM(C10:C16)</f>
        <v>4.0000000000000001E-3</v>
      </c>
    </row>
    <row r="20" spans="1:6" ht="18.75">
      <c r="A20" s="262" t="s">
        <v>38</v>
      </c>
      <c r="B20" s="263"/>
      <c r="C20" s="263"/>
      <c r="D20" s="264"/>
      <c r="E20" s="264"/>
      <c r="F20" s="264"/>
    </row>
    <row r="21" spans="1:6" ht="15.75" thickBot="1"/>
    <row r="22" spans="1:6" s="141" customFormat="1" ht="21" customHeight="1">
      <c r="A22" s="143" t="s">
        <v>188</v>
      </c>
      <c r="B22" s="160"/>
      <c r="C22" s="161">
        <v>-1.7000000000000001E-2</v>
      </c>
      <c r="D22" s="162">
        <f>C22*B22</f>
        <v>0</v>
      </c>
    </row>
    <row r="23" spans="1:6" s="141" customFormat="1" ht="21" customHeight="1">
      <c r="A23" s="145" t="s">
        <v>189</v>
      </c>
      <c r="B23" s="163"/>
      <c r="C23" s="164">
        <v>2.4E-2</v>
      </c>
      <c r="D23" s="165">
        <f>C23*B23</f>
        <v>0</v>
      </c>
    </row>
    <row r="24" spans="1:6" s="141" customFormat="1" ht="21" customHeight="1">
      <c r="A24" s="145" t="s">
        <v>190</v>
      </c>
      <c r="B24" s="163"/>
      <c r="C24" s="164">
        <v>7.4999999999999997E-3</v>
      </c>
      <c r="D24" s="165">
        <f>C24*B24</f>
        <v>0</v>
      </c>
    </row>
    <row r="25" spans="1:6" s="141" customFormat="1" ht="21" customHeight="1" thickBot="1">
      <c r="A25" s="148" t="s">
        <v>150</v>
      </c>
      <c r="B25" s="149"/>
      <c r="C25" s="149"/>
      <c r="D25" s="150">
        <f>SUM(D22:D24)</f>
        <v>0</v>
      </c>
    </row>
    <row r="29" spans="1:6" ht="18.75">
      <c r="A29" s="262" t="s">
        <v>191</v>
      </c>
      <c r="B29" s="263"/>
    </row>
    <row r="30" spans="1:6" ht="15.75" thickBot="1"/>
    <row r="31" spans="1:6" s="131" customFormat="1" ht="21.75" customHeight="1">
      <c r="A31" s="133" t="s">
        <v>192</v>
      </c>
      <c r="B31" s="134"/>
      <c r="C31" s="134"/>
      <c r="D31" s="166">
        <f>C7</f>
        <v>545.43124799999998</v>
      </c>
    </row>
    <row r="32" spans="1:6" s="131" customFormat="1" ht="21.75" customHeight="1">
      <c r="A32" s="135" t="s">
        <v>193</v>
      </c>
      <c r="B32" s="167"/>
      <c r="C32" s="168">
        <v>1.7999999999999999E-2</v>
      </c>
      <c r="D32" s="169">
        <f>C32*B32</f>
        <v>0</v>
      </c>
    </row>
    <row r="33" spans="1:4" s="131" customFormat="1" ht="21.75" customHeight="1">
      <c r="A33" s="135" t="s">
        <v>194</v>
      </c>
      <c r="B33" s="167"/>
      <c r="C33" s="168">
        <v>0.06</v>
      </c>
      <c r="D33" s="169">
        <f>C33*B33</f>
        <v>0</v>
      </c>
    </row>
    <row r="34" spans="1:4" s="131" customFormat="1" ht="21.75" customHeight="1" thickBot="1">
      <c r="A34" s="136"/>
      <c r="B34" s="137"/>
      <c r="C34" s="137"/>
      <c r="D34" s="138">
        <f>SUM(D31:D33)</f>
        <v>545.43124799999998</v>
      </c>
    </row>
  </sheetData>
  <mergeCells count="2">
    <mergeCell ref="A20:F20"/>
    <mergeCell ref="A29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163D-42ED-4228-8465-6268074F3E0A}">
  <sheetPr>
    <pageSetUpPr fitToPage="1"/>
  </sheetPr>
  <dimension ref="A1:J62"/>
  <sheetViews>
    <sheetView showZeros="0" topLeftCell="A42" zoomScale="142" zoomScaleNormal="142" workbookViewId="0">
      <selection activeCell="A52" sqref="A52:J61"/>
    </sheetView>
  </sheetViews>
  <sheetFormatPr baseColWidth="10" defaultColWidth="11.42578125" defaultRowHeight="12.75"/>
  <cols>
    <col min="1" max="1" width="11.7109375" style="124" bestFit="1" customWidth="1"/>
    <col min="2" max="2" width="6" style="124" bestFit="1" customWidth="1"/>
    <col min="3" max="5" width="11.42578125" style="124"/>
    <col min="6" max="6" width="14.7109375" style="124" bestFit="1" customWidth="1"/>
    <col min="7" max="7" width="14.42578125" style="124" bestFit="1" customWidth="1"/>
    <col min="8" max="8" width="9.28515625" style="124" bestFit="1" customWidth="1"/>
    <col min="9" max="9" width="11.85546875" style="124" bestFit="1" customWidth="1"/>
    <col min="10" max="10" width="10.5703125" style="124" bestFit="1" customWidth="1"/>
    <col min="11" max="11" width="11.5703125" style="124" bestFit="1" customWidth="1"/>
    <col min="12" max="12" width="34" style="124" bestFit="1" customWidth="1"/>
    <col min="13" max="13" width="11.85546875" style="124" bestFit="1" customWidth="1"/>
    <col min="14" max="16" width="11.5703125" style="124" bestFit="1" customWidth="1"/>
    <col min="17" max="17" width="11.85546875" style="124" bestFit="1" customWidth="1"/>
    <col min="18" max="18" width="13" style="124" bestFit="1" customWidth="1"/>
    <col min="19" max="19" width="11.85546875" style="124" bestFit="1" customWidth="1"/>
    <col min="20" max="20" width="13.85546875" style="124" bestFit="1" customWidth="1"/>
    <col min="21" max="21" width="8" style="124" bestFit="1" customWidth="1"/>
    <col min="22" max="16384" width="11.42578125" style="124"/>
  </cols>
  <sheetData>
    <row r="1" spans="1:10">
      <c r="A1" s="318" t="s">
        <v>0</v>
      </c>
      <c r="B1" s="297"/>
      <c r="C1" s="297"/>
      <c r="D1" s="297"/>
      <c r="E1" s="297"/>
      <c r="F1" s="297"/>
      <c r="G1" s="130"/>
      <c r="H1" s="130"/>
      <c r="I1" s="130"/>
      <c r="J1" s="130"/>
    </row>
    <row r="2" spans="1:10">
      <c r="A2" s="130"/>
      <c r="B2" s="130"/>
      <c r="C2" s="130"/>
      <c r="D2" s="123"/>
      <c r="E2" s="170"/>
      <c r="F2" s="130"/>
      <c r="G2" s="130"/>
      <c r="H2" s="130"/>
      <c r="I2" s="130"/>
      <c r="J2" s="130"/>
    </row>
    <row r="3" spans="1:10" ht="15">
      <c r="A3" s="319" t="s">
        <v>211</v>
      </c>
      <c r="B3" s="320"/>
      <c r="C3" s="320"/>
      <c r="D3" s="434"/>
      <c r="E3" s="434"/>
      <c r="F3" s="130"/>
      <c r="G3" s="123"/>
      <c r="H3" s="321" t="s">
        <v>1</v>
      </c>
      <c r="I3" s="297"/>
      <c r="J3" s="123"/>
    </row>
    <row r="4" spans="1:10" ht="13.5" thickBot="1">
      <c r="A4" s="130"/>
      <c r="B4" s="130"/>
      <c r="C4" s="130"/>
      <c r="D4" s="123"/>
      <c r="E4" s="130"/>
      <c r="F4" s="171"/>
      <c r="G4" s="123"/>
      <c r="H4" s="123"/>
      <c r="I4" s="123"/>
      <c r="J4" s="123"/>
    </row>
    <row r="5" spans="1:10">
      <c r="A5" s="130"/>
      <c r="B5" s="322" t="s">
        <v>2</v>
      </c>
      <c r="C5" s="323"/>
      <c r="D5" s="324"/>
      <c r="E5" s="130"/>
      <c r="F5" s="130"/>
      <c r="G5" s="322" t="s">
        <v>3</v>
      </c>
      <c r="H5" s="323"/>
      <c r="I5" s="324"/>
      <c r="J5" s="130"/>
    </row>
    <row r="6" spans="1:10">
      <c r="A6" s="130"/>
      <c r="B6" s="172" t="s">
        <v>182</v>
      </c>
      <c r="D6" s="173"/>
      <c r="E6" s="123"/>
      <c r="F6" s="123"/>
      <c r="G6" s="172" t="s">
        <v>181</v>
      </c>
      <c r="I6" s="173"/>
      <c r="J6" s="130"/>
    </row>
    <row r="7" spans="1:10">
      <c r="A7" s="130"/>
      <c r="B7" s="310"/>
      <c r="C7" s="297"/>
      <c r="D7" s="173"/>
      <c r="E7" s="123"/>
      <c r="F7" s="123"/>
      <c r="G7" s="310" t="s">
        <v>4</v>
      </c>
      <c r="H7" s="297"/>
      <c r="I7" s="173"/>
      <c r="J7" s="130"/>
    </row>
    <row r="8" spans="1:10">
      <c r="A8" s="130"/>
      <c r="B8" s="310" t="s">
        <v>5</v>
      </c>
      <c r="C8" s="297"/>
      <c r="D8" s="173"/>
      <c r="E8" s="123"/>
      <c r="F8" s="123"/>
      <c r="G8" s="310" t="s">
        <v>6</v>
      </c>
      <c r="H8" s="297"/>
      <c r="I8" s="173"/>
      <c r="J8" s="130"/>
    </row>
    <row r="9" spans="1:10">
      <c r="A9" s="130"/>
      <c r="B9" s="310" t="s">
        <v>7</v>
      </c>
      <c r="C9" s="297"/>
      <c r="D9" s="173"/>
      <c r="E9" s="123"/>
      <c r="F9" s="123"/>
      <c r="G9" s="310" t="s">
        <v>8</v>
      </c>
      <c r="H9" s="297"/>
      <c r="I9" s="174"/>
      <c r="J9" s="130"/>
    </row>
    <row r="10" spans="1:10">
      <c r="A10" s="130"/>
      <c r="B10" s="310" t="s">
        <v>9</v>
      </c>
      <c r="C10" s="297"/>
      <c r="D10" s="173"/>
      <c r="E10" s="123"/>
      <c r="F10" s="123"/>
      <c r="G10" s="310" t="s">
        <v>10</v>
      </c>
      <c r="H10" s="297"/>
      <c r="I10" s="173"/>
      <c r="J10" s="130"/>
    </row>
    <row r="11" spans="1:10">
      <c r="A11" s="130"/>
      <c r="B11" s="310"/>
      <c r="C11" s="297"/>
      <c r="D11" s="173"/>
      <c r="E11" s="123"/>
      <c r="F11" s="123"/>
      <c r="G11" s="310" t="s">
        <v>11</v>
      </c>
      <c r="H11" s="297"/>
      <c r="I11" s="173"/>
      <c r="J11" s="130"/>
    </row>
    <row r="12" spans="1:10" ht="13.5" thickBot="1">
      <c r="A12" s="130"/>
      <c r="B12" s="311"/>
      <c r="C12" s="312"/>
      <c r="D12" s="175"/>
      <c r="E12" s="123"/>
      <c r="F12" s="130"/>
      <c r="G12" s="311"/>
      <c r="H12" s="312"/>
      <c r="I12" s="175"/>
      <c r="J12" s="130"/>
    </row>
    <row r="13" spans="1:10">
      <c r="A13" s="130"/>
      <c r="B13" s="130"/>
      <c r="C13" s="130"/>
      <c r="D13" s="123"/>
      <c r="E13" s="123"/>
      <c r="F13" s="123"/>
      <c r="G13" s="123"/>
      <c r="H13" s="123"/>
      <c r="I13" s="123"/>
      <c r="J13" s="123"/>
    </row>
    <row r="14" spans="1:10">
      <c r="A14" s="176" t="s">
        <v>12</v>
      </c>
      <c r="B14" s="177"/>
      <c r="C14" s="177" t="s">
        <v>59</v>
      </c>
      <c r="D14" s="178"/>
      <c r="E14" s="179"/>
      <c r="F14" s="180" t="s">
        <v>13</v>
      </c>
      <c r="G14" s="178"/>
      <c r="H14" s="181"/>
      <c r="I14" s="178"/>
      <c r="J14" s="182">
        <v>1709.28</v>
      </c>
    </row>
    <row r="15" spans="1:10">
      <c r="A15" s="183" t="s">
        <v>14</v>
      </c>
      <c r="B15" s="130"/>
      <c r="C15" s="130"/>
      <c r="D15" s="123"/>
      <c r="E15" s="184"/>
      <c r="F15" s="185" t="s">
        <v>15</v>
      </c>
      <c r="G15" s="123"/>
      <c r="H15" s="186"/>
      <c r="I15" s="123"/>
      <c r="J15" s="184"/>
    </row>
    <row r="16" spans="1:10">
      <c r="A16" s="187" t="s">
        <v>16</v>
      </c>
      <c r="B16" s="188"/>
      <c r="C16" s="188"/>
      <c r="D16" s="189"/>
      <c r="E16" s="190"/>
      <c r="F16" s="191" t="s">
        <v>17</v>
      </c>
      <c r="G16" s="192"/>
      <c r="H16" s="193"/>
      <c r="I16" s="189"/>
      <c r="J16" s="190"/>
    </row>
    <row r="17" spans="1:10" ht="13.5" thickBot="1">
      <c r="A17" s="130"/>
      <c r="B17" s="130"/>
      <c r="C17" s="130"/>
      <c r="D17" s="170"/>
      <c r="E17" s="170"/>
      <c r="F17" s="170"/>
      <c r="G17" s="170"/>
      <c r="H17" s="170"/>
      <c r="I17" s="170"/>
      <c r="J17" s="170"/>
    </row>
    <row r="18" spans="1:10" ht="13.5" thickTop="1">
      <c r="A18" s="283" t="s">
        <v>18</v>
      </c>
      <c r="B18" s="313"/>
      <c r="C18" s="313"/>
      <c r="D18" s="313"/>
      <c r="E18" s="314"/>
      <c r="F18" s="316" t="s">
        <v>19</v>
      </c>
      <c r="G18" s="317" t="s">
        <v>20</v>
      </c>
      <c r="H18" s="309"/>
      <c r="I18" s="308" t="s">
        <v>21</v>
      </c>
      <c r="J18" s="309"/>
    </row>
    <row r="19" spans="1:10">
      <c r="A19" s="315"/>
      <c r="B19" s="297"/>
      <c r="C19" s="297"/>
      <c r="D19" s="297"/>
      <c r="E19" s="298"/>
      <c r="F19" s="295"/>
      <c r="G19" s="125" t="s">
        <v>22</v>
      </c>
      <c r="H19" s="194" t="s">
        <v>23</v>
      </c>
      <c r="I19" s="126" t="s">
        <v>24</v>
      </c>
      <c r="J19" s="194" t="s">
        <v>23</v>
      </c>
    </row>
    <row r="20" spans="1:10">
      <c r="A20" s="296" t="s">
        <v>25</v>
      </c>
      <c r="B20" s="297"/>
      <c r="C20" s="297"/>
      <c r="D20" s="297"/>
      <c r="E20" s="298"/>
      <c r="F20" s="195">
        <f>J14</f>
        <v>1709.28</v>
      </c>
      <c r="G20" s="196"/>
      <c r="H20" s="197"/>
      <c r="I20" s="198"/>
      <c r="J20" s="199"/>
    </row>
    <row r="21" spans="1:10">
      <c r="A21" s="296" t="s">
        <v>174</v>
      </c>
      <c r="B21" s="297"/>
      <c r="C21" s="297"/>
      <c r="D21" s="297"/>
      <c r="E21" s="298"/>
      <c r="F21" s="200"/>
      <c r="G21" s="201"/>
      <c r="H21" s="197"/>
      <c r="I21" s="202"/>
      <c r="J21" s="203"/>
    </row>
    <row r="22" spans="1:10">
      <c r="A22" s="296" t="s">
        <v>41</v>
      </c>
      <c r="B22" s="297"/>
      <c r="C22" s="297"/>
      <c r="D22" s="297"/>
      <c r="E22" s="298"/>
      <c r="F22" s="200"/>
      <c r="G22" s="201"/>
      <c r="H22" s="197"/>
      <c r="I22" s="202"/>
      <c r="J22" s="203"/>
    </row>
    <row r="23" spans="1:10">
      <c r="A23" s="296" t="s">
        <v>42</v>
      </c>
      <c r="B23" s="297"/>
      <c r="C23" s="297"/>
      <c r="D23" s="297"/>
      <c r="E23" s="298"/>
      <c r="F23" s="200"/>
      <c r="G23" s="204"/>
      <c r="H23" s="197"/>
      <c r="I23" s="202"/>
      <c r="J23" s="203"/>
    </row>
    <row r="24" spans="1:10">
      <c r="A24" s="296" t="s">
        <v>43</v>
      </c>
      <c r="B24" s="297"/>
      <c r="C24" s="297"/>
      <c r="D24" s="297"/>
      <c r="E24" s="298"/>
      <c r="F24" s="200"/>
      <c r="G24" s="204"/>
      <c r="H24" s="197"/>
      <c r="I24" s="202"/>
      <c r="J24" s="203"/>
    </row>
    <row r="25" spans="1:10" ht="15" customHeight="1">
      <c r="A25" s="296" t="s">
        <v>44</v>
      </c>
      <c r="B25" s="297"/>
      <c r="C25" s="297"/>
      <c r="D25" s="297"/>
      <c r="E25" s="298"/>
      <c r="F25" s="195"/>
      <c r="G25" s="204"/>
      <c r="H25" s="197"/>
      <c r="I25" s="202"/>
      <c r="J25" s="203"/>
    </row>
    <row r="26" spans="1:10">
      <c r="A26" s="293" t="s">
        <v>60</v>
      </c>
      <c r="B26" s="294"/>
      <c r="C26" s="294"/>
      <c r="D26" s="294"/>
      <c r="E26" s="295"/>
      <c r="F26" s="195">
        <f>F20</f>
        <v>1709.28</v>
      </c>
      <c r="G26" s="205"/>
      <c r="H26" s="206"/>
      <c r="I26" s="207"/>
      <c r="J26" s="208"/>
    </row>
    <row r="27" spans="1:10">
      <c r="A27" s="299" t="s">
        <v>26</v>
      </c>
      <c r="B27" s="300"/>
      <c r="C27" s="300"/>
      <c r="D27" s="300"/>
      <c r="E27" s="307"/>
      <c r="F27" s="181"/>
      <c r="G27" s="209"/>
      <c r="H27" s="199"/>
      <c r="I27" s="198"/>
      <c r="J27" s="210"/>
    </row>
    <row r="28" spans="1:10">
      <c r="A28" s="296" t="s">
        <v>27</v>
      </c>
      <c r="B28" s="297"/>
      <c r="C28" s="297"/>
      <c r="D28" s="297"/>
      <c r="E28" s="298"/>
      <c r="F28" s="211"/>
      <c r="G28" s="204">
        <v>0</v>
      </c>
      <c r="H28" s="203"/>
      <c r="I28" s="212">
        <v>7.0000000000000007E-2</v>
      </c>
      <c r="J28" s="197">
        <f>F26*I28</f>
        <v>119.64960000000001</v>
      </c>
    </row>
    <row r="29" spans="1:10">
      <c r="A29" s="296" t="s">
        <v>173</v>
      </c>
      <c r="B29" s="297"/>
      <c r="C29" s="297"/>
      <c r="D29" s="297"/>
      <c r="E29" s="298"/>
      <c r="F29" s="211">
        <f>F28</f>
        <v>0</v>
      </c>
      <c r="G29" s="213"/>
      <c r="H29" s="203"/>
      <c r="I29" s="212"/>
      <c r="J29" s="197">
        <v>0</v>
      </c>
    </row>
    <row r="30" spans="1:10">
      <c r="A30" s="293" t="s">
        <v>51</v>
      </c>
      <c r="B30" s="294"/>
      <c r="C30" s="294"/>
      <c r="D30" s="294"/>
      <c r="E30" s="295"/>
      <c r="F30" s="214"/>
      <c r="G30" s="215"/>
      <c r="H30" s="208">
        <v>15</v>
      </c>
      <c r="I30" s="216">
        <v>0</v>
      </c>
      <c r="J30" s="206">
        <v>20</v>
      </c>
    </row>
    <row r="31" spans="1:10">
      <c r="A31" s="293" t="s">
        <v>196</v>
      </c>
      <c r="B31" s="294"/>
      <c r="C31" s="294"/>
      <c r="D31" s="294"/>
      <c r="E31" s="295"/>
      <c r="F31" s="214">
        <f>F28</f>
        <v>0</v>
      </c>
      <c r="G31" s="217">
        <v>0</v>
      </c>
      <c r="H31" s="206"/>
      <c r="I31" s="218">
        <v>0.02</v>
      </c>
      <c r="J31" s="208">
        <f>I31*F26</f>
        <v>34.185600000000001</v>
      </c>
    </row>
    <row r="32" spans="1:10">
      <c r="A32" s="296" t="s">
        <v>28</v>
      </c>
      <c r="B32" s="297"/>
      <c r="C32" s="297"/>
      <c r="D32" s="297"/>
      <c r="E32" s="298"/>
      <c r="F32" s="211"/>
      <c r="G32" s="213"/>
      <c r="H32" s="197"/>
      <c r="I32" s="219"/>
      <c r="J32" s="203"/>
    </row>
    <row r="33" spans="1:10">
      <c r="A33" s="296" t="s">
        <v>49</v>
      </c>
      <c r="B33" s="297"/>
      <c r="C33" s="297"/>
      <c r="D33" s="297"/>
      <c r="E33" s="298"/>
      <c r="F33" s="211">
        <f>F26-(F26*0.79)</f>
        <v>358.94879999999989</v>
      </c>
      <c r="G33" s="213">
        <v>6.9000000000000006E-2</v>
      </c>
      <c r="H33" s="197">
        <f>G33*F33</f>
        <v>24.767467199999995</v>
      </c>
      <c r="I33" s="219">
        <v>8.5500000000000007E-2</v>
      </c>
      <c r="J33" s="203">
        <f>$F$26*I33</f>
        <v>146.14344</v>
      </c>
    </row>
    <row r="34" spans="1:10">
      <c r="A34" s="296" t="s">
        <v>29</v>
      </c>
      <c r="B34" s="297"/>
      <c r="C34" s="297"/>
      <c r="D34" s="297"/>
      <c r="E34" s="298"/>
      <c r="F34" s="211">
        <f>F33</f>
        <v>358.94879999999989</v>
      </c>
      <c r="G34" s="213">
        <v>4.0000000000000001E-3</v>
      </c>
      <c r="H34" s="197">
        <f t="shared" ref="H34:H35" si="0">G34*F34</f>
        <v>1.4357951999999996</v>
      </c>
      <c r="I34" s="219">
        <v>1.9E-2</v>
      </c>
      <c r="J34" s="203">
        <f t="shared" ref="J34:J35" si="1">$F$26*I34</f>
        <v>32.476320000000001</v>
      </c>
    </row>
    <row r="35" spans="1:10">
      <c r="A35" s="296" t="s">
        <v>48</v>
      </c>
      <c r="B35" s="297"/>
      <c r="C35" s="297"/>
      <c r="D35" s="297"/>
      <c r="E35" s="298"/>
      <c r="F35" s="211">
        <f>F34</f>
        <v>358.94879999999989</v>
      </c>
      <c r="G35" s="213">
        <v>4.0099999999999997E-2</v>
      </c>
      <c r="H35" s="197">
        <f t="shared" si="0"/>
        <v>14.393846879999995</v>
      </c>
      <c r="I35" s="219">
        <f>4.72%+1.29%</f>
        <v>6.0100000000000001E-2</v>
      </c>
      <c r="J35" s="203">
        <f t="shared" si="1"/>
        <v>102.727728</v>
      </c>
    </row>
    <row r="36" spans="1:10">
      <c r="A36" s="296" t="s">
        <v>47</v>
      </c>
      <c r="B36" s="297"/>
      <c r="C36" s="297"/>
      <c r="D36" s="297"/>
      <c r="E36" s="298"/>
      <c r="F36" s="220"/>
      <c r="G36" s="213"/>
      <c r="H36" s="197"/>
      <c r="I36" s="219">
        <f>12.95%+1.62%</f>
        <v>0.1457</v>
      </c>
      <c r="J36" s="203"/>
    </row>
    <row r="37" spans="1:10">
      <c r="A37" s="221" t="s">
        <v>165</v>
      </c>
      <c r="E37" s="127"/>
      <c r="F37" s="222"/>
      <c r="G37" s="213"/>
      <c r="H37" s="197"/>
      <c r="I37" s="223">
        <v>2.0999999999999999E-3</v>
      </c>
      <c r="J37" s="203"/>
    </row>
    <row r="38" spans="1:10">
      <c r="A38" s="224" t="s">
        <v>50</v>
      </c>
      <c r="B38" s="128"/>
      <c r="C38" s="128"/>
      <c r="D38" s="128"/>
      <c r="E38" s="129"/>
      <c r="F38" s="225"/>
      <c r="G38" s="226"/>
      <c r="H38" s="197"/>
      <c r="I38" s="226">
        <v>3.6000000000000002E-4</v>
      </c>
      <c r="J38" s="203"/>
    </row>
    <row r="39" spans="1:10">
      <c r="A39" s="293" t="s">
        <v>30</v>
      </c>
      <c r="B39" s="294"/>
      <c r="C39" s="294"/>
      <c r="D39" s="294"/>
      <c r="E39" s="295"/>
      <c r="F39" s="211"/>
      <c r="G39" s="217"/>
      <c r="H39" s="227"/>
      <c r="I39" s="218">
        <v>3.4500000000000003E-2</v>
      </c>
      <c r="J39" s="203">
        <f t="shared" ref="J39:J41" si="2">$F$26*I39</f>
        <v>58.970160000000007</v>
      </c>
    </row>
    <row r="40" spans="1:10">
      <c r="A40" s="293" t="s">
        <v>46</v>
      </c>
      <c r="B40" s="294"/>
      <c r="C40" s="294"/>
      <c r="D40" s="294"/>
      <c r="E40" s="295"/>
      <c r="F40" s="211"/>
      <c r="G40" s="217"/>
      <c r="H40" s="206"/>
      <c r="I40" s="218">
        <v>4.2000000000000003E-2</v>
      </c>
      <c r="J40" s="203">
        <f t="shared" si="2"/>
        <v>71.789760000000001</v>
      </c>
    </row>
    <row r="41" spans="1:10">
      <c r="A41" s="290" t="s">
        <v>45</v>
      </c>
      <c r="B41" s="286"/>
      <c r="C41" s="286"/>
      <c r="D41" s="286"/>
      <c r="E41" s="287"/>
      <c r="F41" s="211"/>
      <c r="G41" s="228"/>
      <c r="H41" s="229"/>
      <c r="I41" s="230">
        <f>'APPLICATION 2 CALCULS'!C17</f>
        <v>4.0000000000000001E-3</v>
      </c>
      <c r="J41" s="203">
        <f t="shared" si="2"/>
        <v>6.8371199999999996</v>
      </c>
    </row>
    <row r="42" spans="1:10">
      <c r="A42" s="299" t="s">
        <v>55</v>
      </c>
      <c r="B42" s="300"/>
      <c r="C42" s="300"/>
      <c r="D42" s="300"/>
      <c r="E42" s="307"/>
      <c r="F42" s="181"/>
      <c r="G42" s="209"/>
      <c r="H42" s="197">
        <f>G42*F42</f>
        <v>0</v>
      </c>
      <c r="I42" s="231">
        <v>0</v>
      </c>
      <c r="J42" s="199"/>
    </row>
    <row r="43" spans="1:10">
      <c r="A43" s="293" t="s">
        <v>56</v>
      </c>
      <c r="B43" s="294"/>
      <c r="C43" s="294"/>
      <c r="D43" s="294"/>
      <c r="E43" s="295"/>
      <c r="F43" s="232"/>
      <c r="G43" s="215"/>
      <c r="H43" s="197">
        <f t="shared" ref="H43" si="3">G43*F43</f>
        <v>0</v>
      </c>
      <c r="I43" s="233">
        <v>0</v>
      </c>
      <c r="J43" s="208"/>
    </row>
    <row r="44" spans="1:10">
      <c r="A44" s="290" t="s">
        <v>179</v>
      </c>
      <c r="B44" s="291"/>
      <c r="C44" s="291"/>
      <c r="D44" s="291"/>
      <c r="E44" s="292"/>
      <c r="F44" s="214"/>
      <c r="G44" s="215"/>
      <c r="H44" s="206"/>
      <c r="I44" s="234"/>
      <c r="J44" s="208"/>
    </row>
    <row r="45" spans="1:10">
      <c r="A45" s="290" t="s">
        <v>180</v>
      </c>
      <c r="B45" s="291"/>
      <c r="C45" s="291"/>
      <c r="D45" s="291"/>
      <c r="E45" s="292"/>
      <c r="F45" s="214"/>
      <c r="G45" s="215"/>
      <c r="H45" s="206"/>
      <c r="I45" s="234"/>
      <c r="J45" s="208"/>
    </row>
    <row r="46" spans="1:10">
      <c r="A46" s="293" t="s">
        <v>197</v>
      </c>
      <c r="B46" s="294"/>
      <c r="C46" s="294"/>
      <c r="D46" s="294"/>
      <c r="E46" s="295"/>
      <c r="F46" s="214"/>
      <c r="G46" s="217">
        <v>0</v>
      </c>
      <c r="H46" s="206"/>
      <c r="I46" s="218"/>
      <c r="J46" s="208">
        <f>-'APPLICATION 2 CALCULS'!C7</f>
        <v>-545.43124799999998</v>
      </c>
    </row>
    <row r="47" spans="1:10">
      <c r="A47" s="296" t="s">
        <v>31</v>
      </c>
      <c r="B47" s="297"/>
      <c r="C47" s="297"/>
      <c r="D47" s="297"/>
      <c r="E47" s="298"/>
      <c r="F47" s="211"/>
      <c r="G47" s="213"/>
      <c r="H47" s="235">
        <f>SUM(H27:H46)</f>
        <v>55.597109279999998</v>
      </c>
      <c r="I47" s="236"/>
      <c r="J47" s="235">
        <f>SUM(J27:J46)</f>
        <v>47.348480000000109</v>
      </c>
    </row>
    <row r="48" spans="1:10">
      <c r="A48" s="299" t="s">
        <v>53</v>
      </c>
      <c r="B48" s="300"/>
      <c r="C48" s="300"/>
      <c r="D48" s="300"/>
      <c r="E48" s="300"/>
      <c r="F48" s="237"/>
      <c r="G48" s="238"/>
      <c r="H48" s="199"/>
      <c r="I48" s="239"/>
      <c r="J48" s="199"/>
    </row>
    <row r="49" spans="1:10" ht="15.75" customHeight="1">
      <c r="A49" s="301" t="s">
        <v>44</v>
      </c>
      <c r="B49" s="302"/>
      <c r="C49" s="302"/>
      <c r="D49" s="302"/>
      <c r="E49" s="303"/>
      <c r="F49" s="240"/>
      <c r="G49" s="241"/>
      <c r="H49" s="203"/>
      <c r="I49" s="219"/>
      <c r="J49" s="203"/>
    </row>
    <row r="50" spans="1:10" ht="16.5" customHeight="1" thickBot="1">
      <c r="A50" s="304" t="s">
        <v>54</v>
      </c>
      <c r="B50" s="305"/>
      <c r="C50" s="305"/>
      <c r="D50" s="305"/>
      <c r="E50" s="306"/>
      <c r="F50" s="242"/>
      <c r="G50" s="243"/>
      <c r="H50" s="244"/>
      <c r="I50" s="245"/>
      <c r="J50" s="244"/>
    </row>
    <row r="51" spans="1:10" ht="14.25" thickTop="1" thickBo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15">
      <c r="A52" s="439" t="s">
        <v>200</v>
      </c>
      <c r="B52" s="440"/>
      <c r="C52" s="440"/>
      <c r="D52" s="440"/>
      <c r="E52" s="440"/>
      <c r="F52" s="440"/>
      <c r="G52" s="441"/>
      <c r="H52" s="442"/>
      <c r="I52" s="443">
        <f>F26-H47</f>
        <v>1653.6828907199999</v>
      </c>
      <c r="J52" s="444"/>
    </row>
    <row r="53" spans="1:10" ht="15">
      <c r="A53" s="435" t="s">
        <v>38</v>
      </c>
      <c r="B53" s="445"/>
      <c r="C53" s="445"/>
      <c r="D53" s="445"/>
      <c r="E53" s="445"/>
      <c r="F53" s="445"/>
      <c r="G53" s="423"/>
      <c r="H53" s="424"/>
      <c r="I53" s="424"/>
      <c r="J53" s="425"/>
    </row>
    <row r="54" spans="1:10" ht="28.5">
      <c r="A54" s="435" t="s">
        <v>201</v>
      </c>
      <c r="B54" s="445"/>
      <c r="C54" s="445"/>
      <c r="D54" s="445"/>
      <c r="E54" s="445"/>
      <c r="F54" s="445"/>
      <c r="G54" s="426" t="s">
        <v>202</v>
      </c>
      <c r="H54" s="426" t="s">
        <v>203</v>
      </c>
      <c r="I54" s="427" t="s">
        <v>204</v>
      </c>
      <c r="J54" s="428" t="s">
        <v>205</v>
      </c>
    </row>
    <row r="55" spans="1:10" ht="15">
      <c r="A55" s="435" t="s">
        <v>206</v>
      </c>
      <c r="B55" s="445"/>
      <c r="C55" s="445"/>
      <c r="D55" s="445"/>
      <c r="E55" s="445"/>
      <c r="F55" s="445"/>
      <c r="G55" s="429"/>
      <c r="H55" s="423"/>
      <c r="I55" s="430"/>
      <c r="J55" s="431"/>
    </row>
    <row r="56" spans="1:10" ht="15">
      <c r="A56" s="435" t="s">
        <v>207</v>
      </c>
      <c r="B56" s="445"/>
      <c r="C56" s="445"/>
      <c r="D56" s="445"/>
      <c r="E56" s="445"/>
      <c r="F56" s="445"/>
      <c r="G56" s="432"/>
      <c r="H56" s="430"/>
      <c r="I56" s="430"/>
      <c r="J56" s="431"/>
    </row>
    <row r="57" spans="1:10" ht="15">
      <c r="A57" s="435" t="s">
        <v>208</v>
      </c>
      <c r="B57" s="445"/>
      <c r="C57" s="445"/>
      <c r="D57" s="445"/>
      <c r="E57" s="445"/>
      <c r="F57" s="445"/>
      <c r="G57" s="429"/>
      <c r="H57" s="423"/>
      <c r="I57" s="430"/>
      <c r="J57" s="431"/>
    </row>
    <row r="58" spans="1:10" ht="15">
      <c r="A58" s="435"/>
      <c r="B58" s="445"/>
      <c r="C58" s="445"/>
      <c r="D58" s="445"/>
      <c r="E58" s="445"/>
      <c r="F58" s="445"/>
      <c r="G58" s="429"/>
      <c r="H58" s="423"/>
      <c r="I58" s="423"/>
      <c r="J58" s="433"/>
    </row>
    <row r="59" spans="1:10" ht="15">
      <c r="A59" s="435" t="s">
        <v>209</v>
      </c>
      <c r="B59" s="445"/>
      <c r="C59" s="445"/>
      <c r="D59" s="445"/>
      <c r="E59" s="445"/>
      <c r="F59" s="445"/>
      <c r="G59" s="423"/>
      <c r="H59" s="423"/>
      <c r="I59" s="451">
        <f>I52</f>
        <v>1653.6828907199999</v>
      </c>
      <c r="J59" s="431"/>
    </row>
    <row r="60" spans="1:10" ht="15">
      <c r="A60" s="435" t="s">
        <v>191</v>
      </c>
      <c r="B60" s="445"/>
      <c r="C60" s="445"/>
      <c r="D60" s="445"/>
      <c r="E60" s="445"/>
      <c r="F60" s="445"/>
      <c r="G60" s="423"/>
      <c r="H60" s="423"/>
      <c r="I60" s="452">
        <f>-J46</f>
        <v>545.43124799999998</v>
      </c>
      <c r="J60" s="431"/>
    </row>
    <row r="61" spans="1:10" ht="15.75" thickBot="1">
      <c r="A61" s="446" t="s">
        <v>33</v>
      </c>
      <c r="B61" s="447"/>
      <c r="C61" s="447"/>
      <c r="D61" s="447"/>
      <c r="E61" s="447"/>
      <c r="F61" s="447"/>
      <c r="G61" s="448"/>
      <c r="H61" s="449"/>
      <c r="I61" s="453">
        <f>J47+F26</f>
        <v>1756.6284800000001</v>
      </c>
      <c r="J61" s="450"/>
    </row>
    <row r="62" spans="1:10" ht="15" thickBot="1">
      <c r="A62" s="436" t="s">
        <v>210</v>
      </c>
      <c r="B62" s="437"/>
      <c r="C62" s="437"/>
      <c r="D62" s="437"/>
      <c r="E62" s="438"/>
    </row>
  </sheetData>
  <mergeCells count="60">
    <mergeCell ref="A60:F60"/>
    <mergeCell ref="A61:F61"/>
    <mergeCell ref="A58:F58"/>
    <mergeCell ref="A3:E3"/>
    <mergeCell ref="A1:F1"/>
    <mergeCell ref="H3:I3"/>
    <mergeCell ref="B5:D5"/>
    <mergeCell ref="G5:I5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I18:J18"/>
    <mergeCell ref="A20:E20"/>
    <mergeCell ref="A22:E22"/>
    <mergeCell ref="A23:E23"/>
    <mergeCell ref="A24:E24"/>
    <mergeCell ref="A21:E21"/>
    <mergeCell ref="A18:E19"/>
    <mergeCell ref="F18:F19"/>
    <mergeCell ref="G18:H18"/>
    <mergeCell ref="A25:E25"/>
    <mergeCell ref="A26:E26"/>
    <mergeCell ref="A40:E40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9:E39"/>
    <mergeCell ref="A41:E41"/>
    <mergeCell ref="A42:E42"/>
    <mergeCell ref="A43:E43"/>
    <mergeCell ref="A46:E46"/>
    <mergeCell ref="A47:E47"/>
    <mergeCell ref="A48:E48"/>
    <mergeCell ref="A49:E49"/>
    <mergeCell ref="A50:E50"/>
    <mergeCell ref="A52:F52"/>
    <mergeCell ref="A44:E44"/>
    <mergeCell ref="A45:E45"/>
    <mergeCell ref="A53:F53"/>
    <mergeCell ref="A54:F54"/>
    <mergeCell ref="A55:F55"/>
    <mergeCell ref="A56:F56"/>
    <mergeCell ref="A57:F57"/>
    <mergeCell ref="A59:F59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2E98-5E66-43DF-A14A-2F93AF66E803}">
  <dimension ref="A1:F34"/>
  <sheetViews>
    <sheetView topLeftCell="A12" zoomScaleNormal="100" workbookViewId="0">
      <selection activeCell="D32" sqref="D32"/>
    </sheetView>
  </sheetViews>
  <sheetFormatPr baseColWidth="10" defaultRowHeight="15"/>
  <cols>
    <col min="1" max="1" width="51.7109375" customWidth="1"/>
    <col min="2" max="2" width="41.42578125" bestFit="1" customWidth="1"/>
    <col min="3" max="3" width="30.42578125" bestFit="1" customWidth="1"/>
    <col min="4" max="4" width="12.85546875" bestFit="1" customWidth="1"/>
  </cols>
  <sheetData>
    <row r="1" spans="1:3" ht="26.25">
      <c r="A1" s="132" t="s">
        <v>183</v>
      </c>
    </row>
    <row r="2" spans="1:3" ht="15.75" thickBot="1"/>
    <row r="3" spans="1:3" s="142" customFormat="1" ht="28.5" customHeight="1" thickBot="1">
      <c r="A3" s="139" t="s">
        <v>184</v>
      </c>
      <c r="B3" s="140">
        <v>1709.28</v>
      </c>
      <c r="C3" s="141"/>
    </row>
    <row r="4" spans="1:3" s="142" customFormat="1" ht="28.5" customHeight="1">
      <c r="A4" s="141"/>
      <c r="B4" s="141"/>
      <c r="C4" s="141"/>
    </row>
    <row r="5" spans="1:3" s="142" customFormat="1" ht="28.5" customHeight="1">
      <c r="A5" s="141"/>
      <c r="B5" s="141"/>
      <c r="C5" s="259"/>
    </row>
    <row r="6" spans="1:3" s="142" customFormat="1" ht="28.5" customHeight="1">
      <c r="A6" s="141"/>
      <c r="B6" s="141"/>
      <c r="C6" s="141"/>
    </row>
    <row r="7" spans="1:3" s="142" customFormat="1" ht="28.5" customHeight="1">
      <c r="A7" s="141"/>
      <c r="B7" s="141"/>
      <c r="C7" s="260"/>
    </row>
    <row r="9" spans="1:3" ht="15.75" thickBot="1"/>
    <row r="10" spans="1:3" s="131" customFormat="1" ht="21.75" customHeight="1">
      <c r="A10" s="151" t="s">
        <v>175</v>
      </c>
      <c r="B10" s="152"/>
      <c r="C10" s="156">
        <v>1E-3</v>
      </c>
    </row>
    <row r="11" spans="1:3" s="131" customFormat="1" ht="21.75" customHeight="1">
      <c r="A11" s="153" t="s">
        <v>176</v>
      </c>
      <c r="B11" s="154"/>
      <c r="C11" s="157">
        <v>3.0000000000000001E-3</v>
      </c>
    </row>
    <row r="12" spans="1:3" s="131" customFormat="1" ht="21.75" customHeight="1">
      <c r="A12" s="153" t="s">
        <v>102</v>
      </c>
      <c r="B12" s="154"/>
      <c r="C12" s="157"/>
    </row>
    <row r="13" spans="1:3" s="131" customFormat="1" ht="21.75" customHeight="1">
      <c r="A13" s="153" t="s">
        <v>177</v>
      </c>
      <c r="B13" s="154"/>
      <c r="C13" s="157"/>
    </row>
    <row r="14" spans="1:3" s="131" customFormat="1" ht="21.75" customHeight="1">
      <c r="A14" s="153" t="s">
        <v>178</v>
      </c>
      <c r="B14" s="154"/>
      <c r="C14" s="157"/>
    </row>
    <row r="15" spans="1:3" s="131" customFormat="1" ht="21.75" customHeight="1">
      <c r="A15" s="255" t="s">
        <v>198</v>
      </c>
      <c r="B15" s="256"/>
      <c r="C15" s="257"/>
    </row>
    <row r="16" spans="1:3" s="131" customFormat="1" ht="21.75" customHeight="1">
      <c r="A16" s="255" t="s">
        <v>199</v>
      </c>
      <c r="B16" s="256"/>
      <c r="C16" s="257"/>
    </row>
    <row r="17" spans="1:6" s="131" customFormat="1" ht="21.75" customHeight="1" thickBot="1">
      <c r="A17" s="155" t="s">
        <v>52</v>
      </c>
      <c r="B17" s="158"/>
      <c r="C17" s="159">
        <f>SUM(C10:C16)</f>
        <v>4.0000000000000001E-3</v>
      </c>
    </row>
    <row r="20" spans="1:6" ht="18.75">
      <c r="A20" s="262" t="s">
        <v>38</v>
      </c>
      <c r="B20" s="263"/>
      <c r="C20" s="263"/>
      <c r="D20" s="264"/>
      <c r="E20" s="264"/>
      <c r="F20" s="264"/>
    </row>
    <row r="21" spans="1:6" ht="15.75" thickBot="1"/>
    <row r="22" spans="1:6" s="141" customFormat="1" ht="21" customHeight="1">
      <c r="A22" s="143" t="s">
        <v>188</v>
      </c>
      <c r="B22" s="160"/>
      <c r="C22" s="161">
        <v>-1.7000000000000001E-2</v>
      </c>
      <c r="D22" s="162">
        <f>C22*B22</f>
        <v>0</v>
      </c>
    </row>
    <row r="23" spans="1:6" s="141" customFormat="1" ht="21" customHeight="1">
      <c r="A23" s="145" t="s">
        <v>189</v>
      </c>
      <c r="B23" s="163"/>
      <c r="C23" s="164">
        <v>2.4E-2</v>
      </c>
      <c r="D23" s="165">
        <f>C23*B23</f>
        <v>0</v>
      </c>
    </row>
    <row r="24" spans="1:6" s="141" customFormat="1" ht="21" customHeight="1">
      <c r="A24" s="145" t="s">
        <v>190</v>
      </c>
      <c r="B24" s="163"/>
      <c r="C24" s="164">
        <v>7.4999999999999997E-3</v>
      </c>
      <c r="D24" s="165">
        <f>C24*B24</f>
        <v>0</v>
      </c>
    </row>
    <row r="25" spans="1:6" s="141" customFormat="1" ht="21" customHeight="1" thickBot="1">
      <c r="A25" s="148" t="s">
        <v>150</v>
      </c>
      <c r="B25" s="149"/>
      <c r="C25" s="149"/>
      <c r="D25" s="150">
        <f>SUM(D22:D24)</f>
        <v>0</v>
      </c>
    </row>
    <row r="29" spans="1:6" ht="18.75">
      <c r="A29" s="262" t="s">
        <v>191</v>
      </c>
      <c r="B29" s="263"/>
    </row>
    <row r="30" spans="1:6" ht="15.75" thickBot="1"/>
    <row r="31" spans="1:6" s="131" customFormat="1" ht="21.75" customHeight="1">
      <c r="A31" s="133" t="s">
        <v>192</v>
      </c>
      <c r="B31" s="134"/>
      <c r="C31" s="134"/>
      <c r="D31" s="166">
        <f>B3*0.3191</f>
        <v>545.43124799999998</v>
      </c>
    </row>
    <row r="32" spans="1:6" s="131" customFormat="1" ht="21.75" customHeight="1">
      <c r="A32" s="135" t="s">
        <v>193</v>
      </c>
      <c r="B32" s="167"/>
      <c r="C32" s="168">
        <v>1.7999999999999999E-2</v>
      </c>
      <c r="D32" s="169">
        <f>C32*B32</f>
        <v>0</v>
      </c>
    </row>
    <row r="33" spans="1:4" s="131" customFormat="1" ht="21.75" customHeight="1">
      <c r="A33" s="135" t="s">
        <v>194</v>
      </c>
      <c r="B33" s="167"/>
      <c r="C33" s="168">
        <v>0.06</v>
      </c>
      <c r="D33" s="169">
        <f>C33*B33</f>
        <v>0</v>
      </c>
    </row>
    <row r="34" spans="1:4" s="131" customFormat="1" ht="21.75" customHeight="1" thickBot="1">
      <c r="A34" s="136"/>
      <c r="B34" s="137"/>
      <c r="C34" s="137"/>
      <c r="D34" s="138">
        <f>SUM(D31:D33)</f>
        <v>545.43124799999998</v>
      </c>
    </row>
  </sheetData>
  <mergeCells count="2">
    <mergeCell ref="A20:F20"/>
    <mergeCell ref="A29:B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2D4F9-1CDD-4CAC-AA98-D8A7AC9B4DC3}">
  <sheetPr>
    <pageSetUpPr fitToPage="1"/>
  </sheetPr>
  <dimension ref="A1:K60"/>
  <sheetViews>
    <sheetView showZeros="0" topLeftCell="A42" zoomScale="142" zoomScaleNormal="142" workbookViewId="0">
      <selection activeCell="F54" sqref="F54:H54"/>
    </sheetView>
  </sheetViews>
  <sheetFormatPr baseColWidth="10" defaultColWidth="11.42578125" defaultRowHeight="12.75"/>
  <cols>
    <col min="1" max="1" width="11.7109375" style="124" bestFit="1" customWidth="1"/>
    <col min="2" max="2" width="6" style="124" bestFit="1" customWidth="1"/>
    <col min="3" max="5" width="11.42578125" style="124"/>
    <col min="6" max="6" width="14.7109375" style="124" bestFit="1" customWidth="1"/>
    <col min="7" max="7" width="14.42578125" style="124" bestFit="1" customWidth="1"/>
    <col min="8" max="8" width="9.28515625" style="124" bestFit="1" customWidth="1"/>
    <col min="9" max="9" width="9.7109375" style="124" bestFit="1" customWidth="1"/>
    <col min="10" max="10" width="10.5703125" style="124" bestFit="1" customWidth="1"/>
    <col min="11" max="11" width="11.5703125" style="124" bestFit="1" customWidth="1"/>
    <col min="12" max="12" width="34" style="124" bestFit="1" customWidth="1"/>
    <col min="13" max="13" width="11.85546875" style="124" bestFit="1" customWidth="1"/>
    <col min="14" max="16" width="11.5703125" style="124" bestFit="1" customWidth="1"/>
    <col min="17" max="17" width="11.85546875" style="124" bestFit="1" customWidth="1"/>
    <col min="18" max="18" width="13" style="124" bestFit="1" customWidth="1"/>
    <col min="19" max="19" width="11.85546875" style="124" bestFit="1" customWidth="1"/>
    <col min="20" max="20" width="13.85546875" style="124" bestFit="1" customWidth="1"/>
    <col min="21" max="21" width="8" style="124" bestFit="1" customWidth="1"/>
    <col min="22" max="16384" width="11.42578125" style="124"/>
  </cols>
  <sheetData>
    <row r="1" spans="1:10">
      <c r="A1" s="318" t="s">
        <v>0</v>
      </c>
      <c r="B1" s="297"/>
      <c r="C1" s="297"/>
      <c r="D1" s="297"/>
      <c r="E1" s="297"/>
      <c r="F1" s="297"/>
      <c r="G1" s="130"/>
      <c r="H1" s="130"/>
      <c r="I1" s="130"/>
      <c r="J1" s="130"/>
    </row>
    <row r="2" spans="1:10">
      <c r="A2" s="130"/>
      <c r="B2" s="130"/>
      <c r="C2" s="130"/>
      <c r="D2" s="123"/>
      <c r="E2" s="170"/>
      <c r="F2" s="130"/>
      <c r="G2" s="130"/>
      <c r="H2" s="130"/>
      <c r="I2" s="130"/>
      <c r="J2" s="130"/>
    </row>
    <row r="3" spans="1:10">
      <c r="A3" s="319" t="s">
        <v>195</v>
      </c>
      <c r="B3" s="320"/>
      <c r="C3" s="320"/>
      <c r="D3" s="123"/>
      <c r="E3" s="130"/>
      <c r="F3" s="130"/>
      <c r="G3" s="123"/>
      <c r="H3" s="321" t="s">
        <v>1</v>
      </c>
      <c r="I3" s="297"/>
      <c r="J3" s="123"/>
    </row>
    <row r="4" spans="1:10" ht="13.5" thickBot="1">
      <c r="A4" s="130"/>
      <c r="B4" s="130"/>
      <c r="C4" s="130"/>
      <c r="D4" s="123"/>
      <c r="E4" s="130"/>
      <c r="F4" s="171"/>
      <c r="G4" s="123"/>
      <c r="H4" s="123"/>
      <c r="I4" s="123"/>
      <c r="J4" s="123"/>
    </row>
    <row r="5" spans="1:10">
      <c r="A5" s="130"/>
      <c r="B5" s="322" t="s">
        <v>2</v>
      </c>
      <c r="C5" s="323"/>
      <c r="D5" s="324"/>
      <c r="E5" s="130"/>
      <c r="F5" s="130"/>
      <c r="G5" s="322" t="s">
        <v>3</v>
      </c>
      <c r="H5" s="323"/>
      <c r="I5" s="324"/>
      <c r="J5" s="130"/>
    </row>
    <row r="6" spans="1:10">
      <c r="A6" s="130"/>
      <c r="B6" s="172" t="s">
        <v>182</v>
      </c>
      <c r="D6" s="173"/>
      <c r="E6" s="123"/>
      <c r="F6" s="123"/>
      <c r="G6" s="172" t="s">
        <v>181</v>
      </c>
      <c r="I6" s="173"/>
      <c r="J6" s="130"/>
    </row>
    <row r="7" spans="1:10">
      <c r="A7" s="130"/>
      <c r="B7" s="310"/>
      <c r="C7" s="297"/>
      <c r="D7" s="173"/>
      <c r="E7" s="123"/>
      <c r="F7" s="123"/>
      <c r="G7" s="310" t="s">
        <v>4</v>
      </c>
      <c r="H7" s="297"/>
      <c r="I7" s="173"/>
      <c r="J7" s="130"/>
    </row>
    <row r="8" spans="1:10">
      <c r="A8" s="130"/>
      <c r="B8" s="310" t="s">
        <v>5</v>
      </c>
      <c r="C8" s="297"/>
      <c r="D8" s="173"/>
      <c r="E8" s="123"/>
      <c r="F8" s="123"/>
      <c r="G8" s="310" t="s">
        <v>6</v>
      </c>
      <c r="H8" s="297"/>
      <c r="I8" s="173"/>
      <c r="J8" s="130"/>
    </row>
    <row r="9" spans="1:10">
      <c r="A9" s="130"/>
      <c r="B9" s="310" t="s">
        <v>7</v>
      </c>
      <c r="C9" s="297"/>
      <c r="D9" s="173"/>
      <c r="E9" s="123"/>
      <c r="F9" s="123"/>
      <c r="G9" s="310" t="s">
        <v>8</v>
      </c>
      <c r="H9" s="297"/>
      <c r="I9" s="174"/>
      <c r="J9" s="130"/>
    </row>
    <row r="10" spans="1:10">
      <c r="A10" s="130"/>
      <c r="B10" s="310" t="s">
        <v>9</v>
      </c>
      <c r="C10" s="297"/>
      <c r="D10" s="173"/>
      <c r="E10" s="123"/>
      <c r="F10" s="123"/>
      <c r="G10" s="310" t="s">
        <v>10</v>
      </c>
      <c r="H10" s="297"/>
      <c r="I10" s="173"/>
      <c r="J10" s="130"/>
    </row>
    <row r="11" spans="1:10">
      <c r="A11" s="130"/>
      <c r="B11" s="310"/>
      <c r="C11" s="297"/>
      <c r="D11" s="173"/>
      <c r="E11" s="123"/>
      <c r="F11" s="123"/>
      <c r="G11" s="310" t="s">
        <v>11</v>
      </c>
      <c r="H11" s="297"/>
      <c r="I11" s="173"/>
      <c r="J11" s="130"/>
    </row>
    <row r="12" spans="1:10" ht="13.5" thickBot="1">
      <c r="A12" s="130"/>
      <c r="B12" s="311"/>
      <c r="C12" s="312"/>
      <c r="D12" s="175"/>
      <c r="E12" s="123"/>
      <c r="F12" s="130"/>
      <c r="G12" s="311"/>
      <c r="H12" s="312"/>
      <c r="I12" s="175"/>
      <c r="J12" s="130"/>
    </row>
    <row r="13" spans="1:10">
      <c r="A13" s="130"/>
      <c r="B13" s="130"/>
      <c r="C13" s="130"/>
      <c r="D13" s="123"/>
      <c r="E13" s="123"/>
      <c r="F13" s="123"/>
      <c r="G13" s="123"/>
      <c r="H13" s="123"/>
      <c r="I13" s="123"/>
      <c r="J13" s="123"/>
    </row>
    <row r="14" spans="1:10">
      <c r="A14" s="176" t="s">
        <v>12</v>
      </c>
      <c r="B14" s="177"/>
      <c r="C14" s="177" t="s">
        <v>59</v>
      </c>
      <c r="D14" s="178"/>
      <c r="E14" s="179"/>
      <c r="F14" s="180" t="s">
        <v>13</v>
      </c>
      <c r="G14" s="178"/>
      <c r="H14" s="181"/>
      <c r="I14" s="178"/>
      <c r="J14" s="182">
        <v>1554.58</v>
      </c>
    </row>
    <row r="15" spans="1:10">
      <c r="A15" s="183" t="s">
        <v>14</v>
      </c>
      <c r="B15" s="130"/>
      <c r="C15" s="130"/>
      <c r="D15" s="123"/>
      <c r="E15" s="184"/>
      <c r="F15" s="185" t="s">
        <v>15</v>
      </c>
      <c r="G15" s="123"/>
      <c r="H15" s="186"/>
      <c r="I15" s="123"/>
      <c r="J15" s="184"/>
    </row>
    <row r="16" spans="1:10">
      <c r="A16" s="187" t="s">
        <v>16</v>
      </c>
      <c r="B16" s="188"/>
      <c r="C16" s="188"/>
      <c r="D16" s="189"/>
      <c r="E16" s="190"/>
      <c r="F16" s="191" t="s">
        <v>17</v>
      </c>
      <c r="G16" s="192"/>
      <c r="H16" s="193"/>
      <c r="I16" s="189"/>
      <c r="J16" s="190"/>
    </row>
    <row r="17" spans="1:10" ht="13.5" thickBot="1">
      <c r="A17" s="130"/>
      <c r="B17" s="130"/>
      <c r="C17" s="130"/>
      <c r="D17" s="170"/>
      <c r="E17" s="170"/>
      <c r="F17" s="170"/>
      <c r="G17" s="170"/>
      <c r="H17" s="170"/>
      <c r="I17" s="170"/>
      <c r="J17" s="170"/>
    </row>
    <row r="18" spans="1:10" ht="13.5" thickTop="1">
      <c r="A18" s="283" t="s">
        <v>18</v>
      </c>
      <c r="B18" s="313"/>
      <c r="C18" s="313"/>
      <c r="D18" s="313"/>
      <c r="E18" s="314"/>
      <c r="F18" s="316" t="s">
        <v>19</v>
      </c>
      <c r="G18" s="317" t="s">
        <v>20</v>
      </c>
      <c r="H18" s="309"/>
      <c r="I18" s="308" t="s">
        <v>21</v>
      </c>
      <c r="J18" s="309"/>
    </row>
    <row r="19" spans="1:10">
      <c r="A19" s="315"/>
      <c r="B19" s="297"/>
      <c r="C19" s="297"/>
      <c r="D19" s="297"/>
      <c r="E19" s="298"/>
      <c r="F19" s="295"/>
      <c r="G19" s="125" t="s">
        <v>22</v>
      </c>
      <c r="H19" s="194" t="s">
        <v>23</v>
      </c>
      <c r="I19" s="126" t="s">
        <v>24</v>
      </c>
      <c r="J19" s="194" t="s">
        <v>23</v>
      </c>
    </row>
    <row r="20" spans="1:10">
      <c r="A20" s="296" t="s">
        <v>25</v>
      </c>
      <c r="B20" s="297"/>
      <c r="C20" s="297"/>
      <c r="D20" s="297"/>
      <c r="E20" s="298"/>
      <c r="F20" s="195">
        <v>1554.58</v>
      </c>
      <c r="G20" s="196"/>
      <c r="H20" s="197"/>
      <c r="I20" s="198"/>
      <c r="J20" s="199"/>
    </row>
    <row r="21" spans="1:10">
      <c r="A21" s="296" t="s">
        <v>174</v>
      </c>
      <c r="B21" s="297"/>
      <c r="C21" s="297"/>
      <c r="D21" s="297"/>
      <c r="E21" s="298"/>
      <c r="F21" s="200"/>
      <c r="G21" s="201"/>
      <c r="H21" s="197"/>
      <c r="I21" s="202"/>
      <c r="J21" s="203"/>
    </row>
    <row r="22" spans="1:10">
      <c r="A22" s="296" t="s">
        <v>41</v>
      </c>
      <c r="B22" s="297"/>
      <c r="C22" s="297"/>
      <c r="D22" s="297"/>
      <c r="E22" s="298"/>
      <c r="F22" s="200"/>
      <c r="G22" s="201"/>
      <c r="H22" s="197"/>
      <c r="I22" s="202"/>
      <c r="J22" s="203"/>
    </row>
    <row r="23" spans="1:10">
      <c r="A23" s="296" t="s">
        <v>42</v>
      </c>
      <c r="B23" s="297"/>
      <c r="C23" s="297"/>
      <c r="D23" s="297"/>
      <c r="E23" s="298"/>
      <c r="F23" s="200"/>
      <c r="G23" s="204"/>
      <c r="H23" s="197"/>
      <c r="I23" s="202"/>
      <c r="J23" s="203"/>
    </row>
    <row r="24" spans="1:10">
      <c r="A24" s="296" t="s">
        <v>43</v>
      </c>
      <c r="B24" s="297"/>
      <c r="C24" s="297"/>
      <c r="D24" s="297"/>
      <c r="E24" s="298"/>
      <c r="F24" s="211">
        <v>100</v>
      </c>
      <c r="G24" s="204"/>
      <c r="H24" s="197"/>
      <c r="I24" s="202"/>
      <c r="J24" s="203"/>
    </row>
    <row r="25" spans="1:10" ht="15" customHeight="1">
      <c r="A25" s="296" t="s">
        <v>44</v>
      </c>
      <c r="B25" s="297"/>
      <c r="C25" s="297"/>
      <c r="D25" s="297"/>
      <c r="E25" s="298"/>
      <c r="F25" s="195"/>
      <c r="G25" s="204"/>
      <c r="H25" s="197"/>
      <c r="I25" s="202"/>
      <c r="J25" s="203"/>
    </row>
    <row r="26" spans="1:10">
      <c r="A26" s="293" t="s">
        <v>60</v>
      </c>
      <c r="B26" s="294"/>
      <c r="C26" s="294"/>
      <c r="D26" s="294"/>
      <c r="E26" s="295"/>
      <c r="F26" s="195">
        <f>SUM(F20:F25)</f>
        <v>1654.58</v>
      </c>
      <c r="G26" s="205"/>
      <c r="H26" s="206"/>
      <c r="I26" s="207"/>
      <c r="J26" s="208"/>
    </row>
    <row r="27" spans="1:10">
      <c r="A27" s="299" t="s">
        <v>26</v>
      </c>
      <c r="B27" s="300"/>
      <c r="C27" s="300"/>
      <c r="D27" s="300"/>
      <c r="E27" s="307"/>
      <c r="F27" s="181"/>
      <c r="G27" s="209"/>
      <c r="H27" s="199"/>
      <c r="I27" s="198"/>
      <c r="J27" s="210"/>
    </row>
    <row r="28" spans="1:10">
      <c r="A28" s="296" t="s">
        <v>27</v>
      </c>
      <c r="B28" s="297"/>
      <c r="C28" s="297"/>
      <c r="D28" s="297"/>
      <c r="E28" s="298"/>
      <c r="G28" s="204">
        <v>0</v>
      </c>
      <c r="H28" s="203"/>
      <c r="I28" s="212">
        <v>7.0000000000000007E-2</v>
      </c>
      <c r="J28" s="197">
        <f>$F$26*I28</f>
        <v>115.8206</v>
      </c>
    </row>
    <row r="29" spans="1:10">
      <c r="A29" s="296" t="s">
        <v>173</v>
      </c>
      <c r="B29" s="297"/>
      <c r="C29" s="297"/>
      <c r="D29" s="297"/>
      <c r="E29" s="298"/>
      <c r="F29" s="211"/>
      <c r="G29" s="213"/>
      <c r="H29" s="203">
        <v>15</v>
      </c>
      <c r="I29" s="212"/>
      <c r="J29" s="197">
        <v>20</v>
      </c>
    </row>
    <row r="30" spans="1:10">
      <c r="A30" s="293" t="s">
        <v>51</v>
      </c>
      <c r="B30" s="294"/>
      <c r="C30" s="294"/>
      <c r="D30" s="294"/>
      <c r="E30" s="295"/>
      <c r="F30" s="214"/>
      <c r="G30" s="215"/>
      <c r="H30" s="208"/>
      <c r="I30" s="216">
        <v>0</v>
      </c>
      <c r="J30" s="206"/>
    </row>
    <row r="31" spans="1:10">
      <c r="A31" s="293" t="s">
        <v>196</v>
      </c>
      <c r="B31" s="294"/>
      <c r="C31" s="294"/>
      <c r="D31" s="294"/>
      <c r="E31" s="295"/>
      <c r="F31" s="214"/>
      <c r="G31" s="217">
        <v>0</v>
      </c>
      <c r="H31" s="206"/>
      <c r="I31" s="218">
        <v>0.02</v>
      </c>
      <c r="J31" s="197">
        <f>$F$26*I31</f>
        <v>33.0916</v>
      </c>
    </row>
    <row r="32" spans="1:10">
      <c r="A32" s="296" t="s">
        <v>28</v>
      </c>
      <c r="B32" s="297"/>
      <c r="C32" s="297"/>
      <c r="D32" s="297"/>
      <c r="E32" s="298"/>
      <c r="F32" s="211"/>
      <c r="G32" s="213"/>
      <c r="H32" s="197"/>
      <c r="I32" s="219"/>
      <c r="J32" s="203"/>
    </row>
    <row r="33" spans="1:10" ht="14.25">
      <c r="A33" s="296" t="s">
        <v>49</v>
      </c>
      <c r="B33" s="297"/>
      <c r="C33" s="297"/>
      <c r="D33" s="297"/>
      <c r="E33" s="298"/>
      <c r="F33" s="211">
        <f>F26-1228.12</f>
        <v>426.46000000000004</v>
      </c>
      <c r="G33" s="261">
        <v>6.9000000000000006E-2</v>
      </c>
      <c r="H33" s="197">
        <f t="shared" ref="H33:H35" si="0">G33*F33</f>
        <v>29.425740000000005</v>
      </c>
      <c r="I33" s="219">
        <v>8.5500000000000007E-2</v>
      </c>
      <c r="J33" s="197">
        <f>$F$26*I33</f>
        <v>141.46659</v>
      </c>
    </row>
    <row r="34" spans="1:10" ht="14.25">
      <c r="A34" s="296" t="s">
        <v>29</v>
      </c>
      <c r="B34" s="297"/>
      <c r="C34" s="297"/>
      <c r="D34" s="297"/>
      <c r="E34" s="298"/>
      <c r="F34" s="211">
        <f>F33</f>
        <v>426.46000000000004</v>
      </c>
      <c r="G34" s="261">
        <v>4.0000000000000001E-3</v>
      </c>
      <c r="H34" s="197">
        <f t="shared" si="0"/>
        <v>1.7058400000000002</v>
      </c>
      <c r="I34" s="219">
        <v>1.9E-2</v>
      </c>
      <c r="J34" s="197">
        <f>$F$26*I34</f>
        <v>31.437019999999997</v>
      </c>
    </row>
    <row r="35" spans="1:10" ht="14.25">
      <c r="A35" s="296" t="s">
        <v>48</v>
      </c>
      <c r="B35" s="297"/>
      <c r="C35" s="297"/>
      <c r="D35" s="297"/>
      <c r="E35" s="298"/>
      <c r="F35" s="211">
        <f>F34</f>
        <v>426.46000000000004</v>
      </c>
      <c r="G35" s="261">
        <v>4.0099999999999997E-2</v>
      </c>
      <c r="H35" s="197">
        <f t="shared" si="0"/>
        <v>17.101046</v>
      </c>
      <c r="I35" s="219">
        <f>4.72%+1.29%</f>
        <v>6.0100000000000001E-2</v>
      </c>
      <c r="J35" s="197">
        <f>$F$26*I35</f>
        <v>99.440258</v>
      </c>
    </row>
    <row r="36" spans="1:10">
      <c r="A36" s="296" t="s">
        <v>47</v>
      </c>
      <c r="B36" s="297"/>
      <c r="C36" s="297"/>
      <c r="D36" s="297"/>
      <c r="E36" s="298"/>
      <c r="F36" s="220"/>
      <c r="G36" s="213"/>
      <c r="H36" s="197"/>
      <c r="I36" s="219">
        <f>12.95%+1.62%</f>
        <v>0.1457</v>
      </c>
      <c r="J36" s="203"/>
    </row>
    <row r="37" spans="1:10">
      <c r="A37" s="221" t="s">
        <v>165</v>
      </c>
      <c r="E37" s="127"/>
      <c r="F37" s="222"/>
      <c r="G37" s="213"/>
      <c r="H37" s="197"/>
      <c r="I37" s="223">
        <v>2.0999999999999999E-3</v>
      </c>
      <c r="J37" s="203"/>
    </row>
    <row r="38" spans="1:10">
      <c r="A38" s="224" t="s">
        <v>50</v>
      </c>
      <c r="B38" s="128"/>
      <c r="C38" s="128"/>
      <c r="D38" s="128"/>
      <c r="E38" s="129"/>
      <c r="F38" s="225"/>
      <c r="G38" s="226"/>
      <c r="H38" s="197"/>
      <c r="I38" s="226">
        <v>3.6000000000000002E-4</v>
      </c>
      <c r="J38" s="203"/>
    </row>
    <row r="39" spans="1:10">
      <c r="A39" s="293" t="s">
        <v>30</v>
      </c>
      <c r="B39" s="294"/>
      <c r="C39" s="294"/>
      <c r="D39" s="294"/>
      <c r="E39" s="295"/>
      <c r="F39" s="211"/>
      <c r="G39" s="217"/>
      <c r="H39" s="227"/>
      <c r="I39" s="218">
        <v>3.4500000000000003E-2</v>
      </c>
      <c r="J39" s="197">
        <f>$F$26*I39</f>
        <v>57.083010000000002</v>
      </c>
    </row>
    <row r="40" spans="1:10">
      <c r="A40" s="293" t="s">
        <v>46</v>
      </c>
      <c r="B40" s="294"/>
      <c r="C40" s="294"/>
      <c r="D40" s="294"/>
      <c r="E40" s="295"/>
      <c r="F40" s="211"/>
      <c r="G40" s="217"/>
      <c r="H40" s="206"/>
      <c r="I40" s="218">
        <v>4.2000000000000003E-2</v>
      </c>
      <c r="J40" s="197">
        <f>$F$26*I40</f>
        <v>69.492360000000005</v>
      </c>
    </row>
    <row r="41" spans="1:10">
      <c r="A41" s="290" t="s">
        <v>45</v>
      </c>
      <c r="B41" s="286"/>
      <c r="C41" s="286"/>
      <c r="D41" s="286"/>
      <c r="E41" s="287"/>
      <c r="F41" s="211"/>
      <c r="G41" s="228"/>
      <c r="H41" s="229"/>
      <c r="I41" s="230">
        <f>'APPLICATION 3 CALCULS'!C17</f>
        <v>4.0000000000000001E-3</v>
      </c>
      <c r="J41" s="197">
        <f>$F$26*I41</f>
        <v>6.6183199999999998</v>
      </c>
    </row>
    <row r="42" spans="1:10">
      <c r="A42" s="299" t="s">
        <v>55</v>
      </c>
      <c r="B42" s="300"/>
      <c r="C42" s="300"/>
      <c r="D42" s="300"/>
      <c r="E42" s="307"/>
      <c r="F42" s="181"/>
      <c r="G42" s="209"/>
      <c r="H42" s="197">
        <f>G42*F42</f>
        <v>0</v>
      </c>
      <c r="I42" s="231">
        <v>0</v>
      </c>
      <c r="J42" s="199"/>
    </row>
    <row r="43" spans="1:10">
      <c r="A43" s="293" t="s">
        <v>56</v>
      </c>
      <c r="B43" s="294"/>
      <c r="C43" s="294"/>
      <c r="D43" s="294"/>
      <c r="E43" s="295"/>
      <c r="F43" s="232"/>
      <c r="G43" s="215"/>
      <c r="H43" s="197">
        <f t="shared" ref="H43" si="1">G43*F43</f>
        <v>0</v>
      </c>
      <c r="I43" s="233">
        <v>0</v>
      </c>
      <c r="J43" s="208"/>
    </row>
    <row r="44" spans="1:10">
      <c r="A44" s="290" t="s">
        <v>179</v>
      </c>
      <c r="B44" s="291"/>
      <c r="C44" s="291"/>
      <c r="D44" s="291"/>
      <c r="E44" s="292"/>
      <c r="F44" s="214"/>
      <c r="G44" s="215"/>
      <c r="H44" s="206"/>
      <c r="I44" s="234"/>
      <c r="J44" s="208"/>
    </row>
    <row r="45" spans="1:10">
      <c r="A45" s="290" t="s">
        <v>180</v>
      </c>
      <c r="B45" s="291"/>
      <c r="C45" s="291"/>
      <c r="D45" s="291"/>
      <c r="E45" s="292"/>
      <c r="F45" s="214"/>
      <c r="G45" s="215"/>
      <c r="H45" s="206"/>
      <c r="I45" s="234"/>
      <c r="J45" s="208"/>
    </row>
    <row r="46" spans="1:10">
      <c r="A46" s="293" t="s">
        <v>197</v>
      </c>
      <c r="B46" s="294"/>
      <c r="C46" s="294"/>
      <c r="D46" s="294"/>
      <c r="E46" s="295"/>
      <c r="F46" s="214"/>
      <c r="G46" s="217">
        <v>0</v>
      </c>
      <c r="H46" s="206"/>
      <c r="I46" s="218"/>
      <c r="J46" s="208">
        <v>-444.19</v>
      </c>
    </row>
    <row r="47" spans="1:10">
      <c r="A47" s="296" t="s">
        <v>31</v>
      </c>
      <c r="B47" s="297"/>
      <c r="C47" s="297"/>
      <c r="D47" s="297"/>
      <c r="E47" s="298"/>
      <c r="F47" s="211"/>
      <c r="G47" s="213"/>
      <c r="H47" s="235">
        <f>SUM(H27:H46)</f>
        <v>63.23262600000001</v>
      </c>
      <c r="I47" s="236"/>
      <c r="J47" s="235">
        <f>SUM(J27:J46)</f>
        <v>130.25975800000009</v>
      </c>
    </row>
    <row r="48" spans="1:10">
      <c r="A48" s="299" t="s">
        <v>53</v>
      </c>
      <c r="B48" s="300"/>
      <c r="C48" s="300"/>
      <c r="D48" s="300"/>
      <c r="E48" s="300"/>
      <c r="F48" s="237"/>
      <c r="G48" s="238"/>
      <c r="H48" s="199"/>
      <c r="I48" s="239"/>
      <c r="J48" s="199"/>
    </row>
    <row r="49" spans="1:11" ht="15.75" customHeight="1">
      <c r="A49" s="301" t="s">
        <v>44</v>
      </c>
      <c r="B49" s="302"/>
      <c r="C49" s="302"/>
      <c r="D49" s="302"/>
      <c r="E49" s="303"/>
      <c r="F49" s="240"/>
      <c r="G49" s="241"/>
      <c r="H49" s="203">
        <f>F25</f>
        <v>0</v>
      </c>
      <c r="I49" s="219"/>
      <c r="J49" s="203"/>
    </row>
    <row r="50" spans="1:11" ht="16.5" customHeight="1" thickBot="1">
      <c r="A50" s="304" t="s">
        <v>54</v>
      </c>
      <c r="B50" s="305"/>
      <c r="C50" s="305"/>
      <c r="D50" s="305"/>
      <c r="E50" s="306"/>
      <c r="F50" s="242"/>
      <c r="G50" s="243"/>
      <c r="H50" s="244"/>
      <c r="I50" s="245"/>
      <c r="J50" s="244"/>
    </row>
    <row r="51" spans="1:11" ht="14.25" thickTop="1" thickBo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1" ht="13.5" thickTop="1">
      <c r="A52" s="281" t="s">
        <v>32</v>
      </c>
      <c r="B52" s="282"/>
      <c r="C52" s="282"/>
      <c r="D52" s="282"/>
      <c r="E52" s="282"/>
      <c r="F52" s="282"/>
      <c r="G52" s="246"/>
      <c r="H52" s="247">
        <f>F26-H47</f>
        <v>1591.3473739999999</v>
      </c>
      <c r="I52" s="283" t="s">
        <v>33</v>
      </c>
      <c r="J52" s="284"/>
      <c r="K52" s="248"/>
    </row>
    <row r="53" spans="1:11" ht="25.5">
      <c r="A53" s="285" t="s">
        <v>34</v>
      </c>
      <c r="B53" s="286"/>
      <c r="C53" s="286"/>
      <c r="D53" s="286"/>
      <c r="E53" s="287"/>
      <c r="F53" s="249" t="s">
        <v>35</v>
      </c>
      <c r="G53" s="250" t="s">
        <v>36</v>
      </c>
      <c r="H53" s="251" t="s">
        <v>37</v>
      </c>
      <c r="I53" s="273">
        <f>F26+J47</f>
        <v>1784.8397580000001</v>
      </c>
      <c r="J53" s="274"/>
      <c r="K53" s="248"/>
    </row>
    <row r="54" spans="1:11" ht="48" customHeight="1">
      <c r="A54" s="285" t="s">
        <v>58</v>
      </c>
      <c r="B54" s="286"/>
      <c r="C54" s="286"/>
      <c r="D54" s="286"/>
      <c r="E54" s="287"/>
      <c r="F54" s="252"/>
      <c r="G54" s="253"/>
      <c r="H54" s="254"/>
      <c r="I54" s="288" t="s">
        <v>38</v>
      </c>
      <c r="J54" s="289"/>
      <c r="K54" s="248"/>
    </row>
    <row r="55" spans="1:11" ht="13.5" thickBot="1">
      <c r="A55" s="267" t="s">
        <v>57</v>
      </c>
      <c r="B55" s="268"/>
      <c r="C55" s="268"/>
      <c r="D55" s="268"/>
      <c r="E55" s="269"/>
      <c r="F55" s="270">
        <f>H52-H54</f>
        <v>1591.3473739999999</v>
      </c>
      <c r="G55" s="271"/>
      <c r="H55" s="272"/>
      <c r="I55" s="273">
        <f>'APPLICATION 3 CALCULS'!D25</f>
        <v>0</v>
      </c>
      <c r="J55" s="274"/>
      <c r="K55" s="248"/>
    </row>
    <row r="56" spans="1:11" ht="13.5" thickTop="1">
      <c r="A56" s="130"/>
      <c r="B56" s="130"/>
      <c r="C56" s="130"/>
      <c r="D56" s="130"/>
      <c r="E56" s="130"/>
      <c r="F56" s="130"/>
      <c r="G56" s="130"/>
      <c r="H56" s="130"/>
      <c r="I56" s="275" t="s">
        <v>39</v>
      </c>
      <c r="J56" s="276"/>
    </row>
    <row r="57" spans="1:11">
      <c r="E57" s="130"/>
      <c r="H57" s="130"/>
      <c r="I57" s="277">
        <f>'APPLICATION 3 CALCULS'!D34</f>
        <v>545.43124799999998</v>
      </c>
      <c r="J57" s="278"/>
    </row>
    <row r="58" spans="1:11">
      <c r="E58" s="130"/>
      <c r="H58" s="130"/>
      <c r="I58" s="279" t="s">
        <v>40</v>
      </c>
      <c r="J58" s="280"/>
    </row>
    <row r="59" spans="1:11" ht="13.5" thickBot="1">
      <c r="E59" s="130"/>
      <c r="H59" s="130"/>
      <c r="I59" s="265"/>
      <c r="J59" s="266"/>
    </row>
    <row r="60" spans="1:11" ht="13.5" thickTop="1"/>
  </sheetData>
  <mergeCells count="63">
    <mergeCell ref="I59:J59"/>
    <mergeCell ref="A55:E55"/>
    <mergeCell ref="F55:H55"/>
    <mergeCell ref="I55:J55"/>
    <mergeCell ref="I56:J56"/>
    <mergeCell ref="I57:J57"/>
    <mergeCell ref="I58:J58"/>
    <mergeCell ref="A52:F52"/>
    <mergeCell ref="I52:J52"/>
    <mergeCell ref="A53:E53"/>
    <mergeCell ref="I53:J53"/>
    <mergeCell ref="A54:E54"/>
    <mergeCell ref="I54:J54"/>
    <mergeCell ref="A50:E50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36:E36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I18:J18"/>
    <mergeCell ref="A20:E20"/>
    <mergeCell ref="A21:E21"/>
    <mergeCell ref="A22:E22"/>
    <mergeCell ref="A23:E23"/>
    <mergeCell ref="A24:E24"/>
    <mergeCell ref="B11:C11"/>
    <mergeCell ref="G11:H11"/>
    <mergeCell ref="B12:C12"/>
    <mergeCell ref="G12:H12"/>
    <mergeCell ref="A18:E19"/>
    <mergeCell ref="F18:F19"/>
    <mergeCell ref="G18:H18"/>
    <mergeCell ref="B8:C8"/>
    <mergeCell ref="G8:H8"/>
    <mergeCell ref="B9:C9"/>
    <mergeCell ref="G9:H9"/>
    <mergeCell ref="B10:C10"/>
    <mergeCell ref="G10:H10"/>
    <mergeCell ref="B7:C7"/>
    <mergeCell ref="G7:H7"/>
    <mergeCell ref="A1:F1"/>
    <mergeCell ref="A3:C3"/>
    <mergeCell ref="H3:I3"/>
    <mergeCell ref="B5:D5"/>
    <mergeCell ref="G5:I5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A5A1-AF86-481B-950D-3355EB620216}">
  <dimension ref="A1:I53"/>
  <sheetViews>
    <sheetView workbookViewId="0">
      <selection activeCell="L33" sqref="L33"/>
    </sheetView>
  </sheetViews>
  <sheetFormatPr baseColWidth="10" defaultColWidth="11.42578125" defaultRowHeight="15"/>
  <cols>
    <col min="1" max="1" width="48.7109375" customWidth="1"/>
    <col min="3" max="3" width="8.85546875" customWidth="1"/>
    <col min="4" max="4" width="4.5703125" customWidth="1"/>
    <col min="5" max="5" width="16.85546875" customWidth="1"/>
    <col min="6" max="6" width="13.7109375" customWidth="1"/>
    <col min="7" max="7" width="8.85546875" customWidth="1"/>
    <col min="8" max="8" width="9.42578125" customWidth="1"/>
    <col min="9" max="9" width="16.7109375" customWidth="1"/>
  </cols>
  <sheetData>
    <row r="1" spans="1:9">
      <c r="A1" s="328"/>
      <c r="B1" s="330" t="s">
        <v>61</v>
      </c>
      <c r="C1" s="331"/>
      <c r="D1" s="331"/>
      <c r="E1" s="331"/>
      <c r="F1" s="331"/>
      <c r="G1" s="331"/>
      <c r="H1" s="331"/>
      <c r="I1" s="332"/>
    </row>
    <row r="2" spans="1:9">
      <c r="A2" s="329"/>
      <c r="B2" s="333"/>
      <c r="C2" s="334"/>
      <c r="D2" s="334"/>
      <c r="E2" s="334"/>
      <c r="F2" s="334"/>
      <c r="G2" s="334"/>
      <c r="H2" s="334"/>
      <c r="I2" s="335"/>
    </row>
    <row r="3" spans="1:9">
      <c r="A3" s="329"/>
      <c r="B3" s="333"/>
      <c r="C3" s="334"/>
      <c r="D3" s="334"/>
      <c r="E3" s="334"/>
      <c r="F3" s="334"/>
      <c r="G3" s="334"/>
      <c r="H3" s="334"/>
      <c r="I3" s="335"/>
    </row>
    <row r="4" spans="1:9">
      <c r="A4" s="329"/>
      <c r="B4" s="333"/>
      <c r="C4" s="334"/>
      <c r="D4" s="334"/>
      <c r="E4" s="334"/>
      <c r="F4" s="334"/>
      <c r="G4" s="334"/>
      <c r="H4" s="334"/>
      <c r="I4" s="335"/>
    </row>
    <row r="5" spans="1:9">
      <c r="A5" s="329"/>
      <c r="B5" s="333"/>
      <c r="C5" s="334"/>
      <c r="D5" s="334"/>
      <c r="E5" s="334"/>
      <c r="F5" s="334"/>
      <c r="G5" s="334"/>
      <c r="H5" s="334"/>
      <c r="I5" s="335"/>
    </row>
    <row r="6" spans="1:9">
      <c r="A6" s="329"/>
      <c r="B6" s="333"/>
      <c r="C6" s="334"/>
      <c r="D6" s="334"/>
      <c r="E6" s="334"/>
      <c r="F6" s="334"/>
      <c r="G6" s="334"/>
      <c r="H6" s="334"/>
      <c r="I6" s="335"/>
    </row>
    <row r="7" spans="1:9">
      <c r="A7" s="329"/>
      <c r="B7" s="336"/>
      <c r="C7" s="337"/>
      <c r="D7" s="337"/>
      <c r="E7" s="337"/>
      <c r="F7" s="337"/>
      <c r="G7" s="337"/>
      <c r="H7" s="337"/>
      <c r="I7" s="338"/>
    </row>
    <row r="8" spans="1:9">
      <c r="A8" s="339" t="s">
        <v>62</v>
      </c>
      <c r="B8" s="341" t="s">
        <v>63</v>
      </c>
      <c r="C8" s="341"/>
      <c r="D8" s="341"/>
      <c r="E8" s="341"/>
      <c r="F8" s="341"/>
      <c r="G8" s="341"/>
      <c r="H8" s="341"/>
      <c r="I8" s="341"/>
    </row>
    <row r="9" spans="1:9">
      <c r="A9" s="340"/>
      <c r="B9" s="341"/>
      <c r="C9" s="341"/>
      <c r="D9" s="341"/>
      <c r="E9" s="341"/>
      <c r="F9" s="341"/>
      <c r="G9" s="341"/>
      <c r="H9" s="341"/>
      <c r="I9" s="341"/>
    </row>
    <row r="10" spans="1:9">
      <c r="A10" s="6" t="s">
        <v>64</v>
      </c>
      <c r="B10" s="4"/>
      <c r="C10" s="5"/>
      <c r="D10" s="5"/>
      <c r="E10" s="89" t="s">
        <v>65</v>
      </c>
      <c r="F10" s="342" t="s">
        <v>66</v>
      </c>
      <c r="G10" s="342"/>
      <c r="H10" s="342"/>
      <c r="I10" s="343"/>
    </row>
    <row r="11" spans="1:9">
      <c r="A11" s="7" t="s">
        <v>7</v>
      </c>
      <c r="B11" s="4"/>
      <c r="C11" s="5"/>
      <c r="D11" s="5"/>
      <c r="E11" s="89" t="s">
        <v>4</v>
      </c>
      <c r="F11" s="344" t="s">
        <v>67</v>
      </c>
      <c r="G11" s="344"/>
      <c r="H11" s="344"/>
      <c r="I11" s="345"/>
    </row>
    <row r="12" spans="1:9">
      <c r="A12" s="8" t="s">
        <v>68</v>
      </c>
      <c r="B12" s="4"/>
      <c r="C12" s="5"/>
      <c r="D12" s="5"/>
      <c r="E12" s="89" t="s">
        <v>69</v>
      </c>
      <c r="F12" s="344" t="s">
        <v>70</v>
      </c>
      <c r="G12" s="344"/>
      <c r="H12" s="344"/>
      <c r="I12" s="345"/>
    </row>
    <row r="13" spans="1:9">
      <c r="A13" s="3" t="s">
        <v>71</v>
      </c>
      <c r="B13" s="346" t="s">
        <v>72</v>
      </c>
      <c r="C13" s="90" t="s">
        <v>73</v>
      </c>
      <c r="D13" s="9"/>
      <c r="E13" s="10"/>
      <c r="F13" s="11"/>
      <c r="G13" s="12">
        <v>19</v>
      </c>
      <c r="H13" s="348" t="s">
        <v>74</v>
      </c>
      <c r="I13" s="348"/>
    </row>
    <row r="14" spans="1:9">
      <c r="A14" s="13"/>
      <c r="B14" s="347"/>
      <c r="C14" s="349" t="s">
        <v>75</v>
      </c>
      <c r="D14" s="350"/>
      <c r="E14" s="350"/>
      <c r="F14" s="351"/>
      <c r="G14" s="12">
        <v>19</v>
      </c>
      <c r="H14" s="352"/>
      <c r="I14" s="353"/>
    </row>
    <row r="15" spans="1:9" ht="15.75">
      <c r="A15" s="325" t="s">
        <v>122</v>
      </c>
      <c r="B15" s="326"/>
      <c r="C15" s="326"/>
      <c r="D15" s="326"/>
      <c r="E15" s="326"/>
      <c r="F15" s="326"/>
      <c r="G15" s="326"/>
      <c r="H15" s="326"/>
      <c r="I15" s="327"/>
    </row>
    <row r="16" spans="1:9">
      <c r="A16" s="354" t="s">
        <v>76</v>
      </c>
      <c r="B16" s="355" t="s">
        <v>77</v>
      </c>
      <c r="C16" s="358" t="s">
        <v>78</v>
      </c>
      <c r="D16" s="88" t="s">
        <v>79</v>
      </c>
      <c r="E16" s="14" t="s">
        <v>80</v>
      </c>
      <c r="F16" s="361" t="s">
        <v>81</v>
      </c>
      <c r="G16" s="361"/>
      <c r="H16" s="361"/>
      <c r="I16" s="362" t="s">
        <v>82</v>
      </c>
    </row>
    <row r="17" spans="1:9">
      <c r="A17" s="354"/>
      <c r="B17" s="356"/>
      <c r="C17" s="359"/>
      <c r="D17" s="15" t="s">
        <v>83</v>
      </c>
      <c r="E17" s="16" t="s">
        <v>84</v>
      </c>
      <c r="F17" s="365" t="s">
        <v>85</v>
      </c>
      <c r="G17" s="366" t="s">
        <v>86</v>
      </c>
      <c r="H17" s="367" t="s">
        <v>52</v>
      </c>
      <c r="I17" s="363"/>
    </row>
    <row r="18" spans="1:9">
      <c r="A18" s="354"/>
      <c r="B18" s="357"/>
      <c r="C18" s="360"/>
      <c r="D18" s="361" t="s">
        <v>87</v>
      </c>
      <c r="E18" s="361"/>
      <c r="F18" s="365"/>
      <c r="G18" s="366"/>
      <c r="H18" s="367"/>
      <c r="I18" s="364"/>
    </row>
    <row r="19" spans="1:9" ht="15.75">
      <c r="A19" s="87" t="s">
        <v>88</v>
      </c>
      <c r="B19" s="39" t="s">
        <v>89</v>
      </c>
      <c r="C19" s="33"/>
      <c r="D19" s="40" t="s">
        <v>79</v>
      </c>
      <c r="E19" s="20"/>
      <c r="F19" s="32">
        <v>0.1305</v>
      </c>
      <c r="G19" s="21">
        <v>1.4999999999999999E-2</v>
      </c>
      <c r="H19" s="17">
        <f>+G19+F19</f>
        <v>0.14550000000000002</v>
      </c>
      <c r="I19" s="22"/>
    </row>
    <row r="20" spans="1:9" ht="15.75">
      <c r="A20" s="87" t="s">
        <v>90</v>
      </c>
      <c r="B20" s="39">
        <v>635</v>
      </c>
      <c r="C20" s="33"/>
      <c r="D20" s="40" t="s">
        <v>79</v>
      </c>
      <c r="E20" s="20"/>
      <c r="F20" s="36">
        <v>0.06</v>
      </c>
      <c r="G20" s="17"/>
      <c r="H20" s="35">
        <f t="shared" ref="H20:H34" si="0">+G20+F20</f>
        <v>0.06</v>
      </c>
      <c r="I20" s="22"/>
    </row>
    <row r="21" spans="1:9">
      <c r="A21" s="87" t="s">
        <v>88</v>
      </c>
      <c r="B21" s="39" t="s">
        <v>91</v>
      </c>
      <c r="C21" s="33"/>
      <c r="D21" s="41" t="s">
        <v>83</v>
      </c>
      <c r="E21" s="20"/>
      <c r="F21" s="17">
        <v>0.1545</v>
      </c>
      <c r="G21" s="17"/>
      <c r="H21" s="17">
        <f t="shared" si="0"/>
        <v>0.1545</v>
      </c>
      <c r="I21" s="22"/>
    </row>
    <row r="22" spans="1:9">
      <c r="A22" s="87" t="s">
        <v>92</v>
      </c>
      <c r="B22" s="39">
        <v>437</v>
      </c>
      <c r="C22" s="33"/>
      <c r="D22" s="41" t="s">
        <v>79</v>
      </c>
      <c r="E22" s="20"/>
      <c r="F22" s="17">
        <v>1.7999999999999999E-2</v>
      </c>
      <c r="G22" s="17"/>
      <c r="H22" s="17">
        <f t="shared" si="0"/>
        <v>1.7999999999999999E-2</v>
      </c>
      <c r="I22" s="22"/>
    </row>
    <row r="23" spans="1:9">
      <c r="A23" s="18" t="s">
        <v>93</v>
      </c>
      <c r="B23" s="39" t="s">
        <v>94</v>
      </c>
      <c r="C23" s="19"/>
      <c r="D23" s="41" t="s">
        <v>79</v>
      </c>
      <c r="E23" s="105"/>
      <c r="F23" s="106">
        <v>9.7000000000000003E-2</v>
      </c>
      <c r="G23" s="106"/>
      <c r="H23" s="106">
        <f t="shared" si="0"/>
        <v>9.7000000000000003E-2</v>
      </c>
      <c r="I23" s="107"/>
    </row>
    <row r="24" spans="1:9">
      <c r="A24" s="18" t="s">
        <v>95</v>
      </c>
      <c r="B24" s="23" t="s">
        <v>96</v>
      </c>
      <c r="C24" s="24"/>
      <c r="D24" s="41" t="s">
        <v>79</v>
      </c>
      <c r="E24" s="105"/>
      <c r="F24" s="108">
        <v>1.8499999999999999E-2</v>
      </c>
      <c r="G24" s="106"/>
      <c r="H24" s="106">
        <f t="shared" si="0"/>
        <v>1.8499999999999999E-2</v>
      </c>
      <c r="I24" s="107"/>
    </row>
    <row r="25" spans="1:9">
      <c r="A25" s="18" t="s">
        <v>97</v>
      </c>
      <c r="B25" s="23" t="s">
        <v>98</v>
      </c>
      <c r="C25" s="34"/>
      <c r="D25" s="41" t="s">
        <v>83</v>
      </c>
      <c r="E25" s="105"/>
      <c r="F25" s="106">
        <v>1E-3</v>
      </c>
      <c r="G25" s="106"/>
      <c r="H25" s="106">
        <f t="shared" si="0"/>
        <v>1E-3</v>
      </c>
      <c r="I25" s="107"/>
    </row>
    <row r="26" spans="1:9" hidden="1">
      <c r="A26" s="18" t="s">
        <v>99</v>
      </c>
      <c r="B26" s="23" t="s">
        <v>100</v>
      </c>
      <c r="C26" s="24"/>
      <c r="D26" s="41" t="s">
        <v>79</v>
      </c>
      <c r="E26" s="105"/>
      <c r="F26" s="106">
        <v>5.0000000000000001E-3</v>
      </c>
      <c r="G26" s="106"/>
      <c r="H26" s="106">
        <f t="shared" si="0"/>
        <v>5.0000000000000001E-3</v>
      </c>
      <c r="I26" s="107"/>
    </row>
    <row r="27" spans="1:9" hidden="1">
      <c r="A27" s="18" t="s">
        <v>101</v>
      </c>
      <c r="B27" s="23">
        <v>479</v>
      </c>
      <c r="C27" s="34"/>
      <c r="D27" s="41"/>
      <c r="E27" s="105"/>
      <c r="F27" s="106">
        <v>0.08</v>
      </c>
      <c r="G27" s="106"/>
      <c r="H27" s="106">
        <f t="shared" si="0"/>
        <v>0.08</v>
      </c>
      <c r="I27" s="107"/>
    </row>
    <row r="28" spans="1:9">
      <c r="A28" s="18" t="s">
        <v>102</v>
      </c>
      <c r="B28" s="25" t="s">
        <v>123</v>
      </c>
      <c r="C28" s="34"/>
      <c r="D28" s="41" t="s">
        <v>79</v>
      </c>
      <c r="E28" s="105"/>
      <c r="F28" s="109">
        <v>1.6000000000000001E-4</v>
      </c>
      <c r="G28" s="106"/>
      <c r="H28" s="109">
        <f t="shared" si="0"/>
        <v>1.6000000000000001E-4</v>
      </c>
      <c r="I28" s="107"/>
    </row>
    <row r="29" spans="1:9">
      <c r="A29" s="18" t="s">
        <v>103</v>
      </c>
      <c r="B29" s="25"/>
      <c r="C29" s="24"/>
      <c r="D29" s="41"/>
      <c r="E29" s="105"/>
      <c r="F29" s="110">
        <v>0.2</v>
      </c>
      <c r="G29" s="106"/>
      <c r="H29" s="110">
        <v>0.2</v>
      </c>
      <c r="I29" s="107"/>
    </row>
    <row r="30" spans="1:9">
      <c r="A30" s="18" t="s">
        <v>104</v>
      </c>
      <c r="B30" s="23" t="s">
        <v>105</v>
      </c>
      <c r="C30" s="24"/>
      <c r="D30" s="41" t="s">
        <v>79</v>
      </c>
      <c r="E30" s="105"/>
      <c r="F30" s="111">
        <v>4.0500000000000001E-2</v>
      </c>
      <c r="G30" s="106"/>
      <c r="H30" s="106">
        <f t="shared" si="0"/>
        <v>4.0500000000000001E-2</v>
      </c>
      <c r="I30" s="107"/>
    </row>
    <row r="31" spans="1:9">
      <c r="A31" s="18" t="s">
        <v>106</v>
      </c>
      <c r="B31" s="23" t="s">
        <v>107</v>
      </c>
      <c r="C31" s="24"/>
      <c r="D31" s="41" t="s">
        <v>79</v>
      </c>
      <c r="E31" s="105"/>
      <c r="F31" s="111">
        <v>1.5E-3</v>
      </c>
      <c r="G31" s="106"/>
      <c r="H31" s="106">
        <f t="shared" si="0"/>
        <v>1.5E-3</v>
      </c>
      <c r="I31" s="107"/>
    </row>
    <row r="32" spans="1:9">
      <c r="A32" s="18" t="s">
        <v>108</v>
      </c>
      <c r="B32" s="23" t="s">
        <v>109</v>
      </c>
      <c r="C32" s="24"/>
      <c r="D32" s="41"/>
      <c r="E32" s="105"/>
      <c r="F32" s="110">
        <v>1</v>
      </c>
      <c r="G32" s="110"/>
      <c r="H32" s="110">
        <f t="shared" si="0"/>
        <v>1</v>
      </c>
      <c r="I32" s="107"/>
    </row>
    <row r="33" spans="1:9">
      <c r="A33" s="18" t="s">
        <v>110</v>
      </c>
      <c r="B33" s="23" t="s">
        <v>111</v>
      </c>
      <c r="C33" s="24"/>
      <c r="D33" s="41"/>
      <c r="E33" s="105"/>
      <c r="F33" s="110">
        <v>1</v>
      </c>
      <c r="G33" s="110"/>
      <c r="H33" s="110">
        <f t="shared" si="0"/>
        <v>1</v>
      </c>
      <c r="I33" s="107"/>
    </row>
    <row r="34" spans="1:9">
      <c r="A34" s="18" t="s">
        <v>112</v>
      </c>
      <c r="B34" s="23" t="s">
        <v>113</v>
      </c>
      <c r="C34" s="24"/>
      <c r="D34" s="41"/>
      <c r="E34" s="105"/>
      <c r="F34" s="110">
        <v>1</v>
      </c>
      <c r="G34" s="110"/>
      <c r="H34" s="110">
        <f t="shared" si="0"/>
        <v>1</v>
      </c>
      <c r="I34" s="107"/>
    </row>
    <row r="35" spans="1:9">
      <c r="A35" s="18" t="s">
        <v>114</v>
      </c>
      <c r="B35" s="37" t="s">
        <v>124</v>
      </c>
      <c r="C35" s="24"/>
      <c r="D35" s="41"/>
      <c r="E35" s="105"/>
      <c r="F35" s="110">
        <v>1</v>
      </c>
      <c r="G35" s="106"/>
      <c r="H35" s="106">
        <v>0.11310000000000001</v>
      </c>
      <c r="I35" s="107"/>
    </row>
    <row r="36" spans="1:9" ht="15.75">
      <c r="A36" s="26" t="s">
        <v>125</v>
      </c>
      <c r="B36" s="371" t="s">
        <v>115</v>
      </c>
      <c r="C36" s="372"/>
      <c r="D36" s="373"/>
      <c r="E36" s="371" t="s">
        <v>116</v>
      </c>
      <c r="F36" s="373"/>
      <c r="G36" s="27"/>
      <c r="H36" s="27"/>
      <c r="I36" s="28"/>
    </row>
    <row r="37" spans="1:9">
      <c r="A37" s="29"/>
      <c r="B37" s="374"/>
      <c r="C37" s="375"/>
      <c r="D37" s="376"/>
      <c r="E37" s="383" t="s">
        <v>117</v>
      </c>
      <c r="F37" s="384"/>
      <c r="G37" s="385" t="s">
        <v>118</v>
      </c>
      <c r="H37" s="385"/>
      <c r="I37" s="368"/>
    </row>
    <row r="38" spans="1:9">
      <c r="A38" s="30"/>
      <c r="B38" s="377"/>
      <c r="C38" s="378"/>
      <c r="D38" s="379"/>
      <c r="E38" s="386"/>
      <c r="F38" s="387"/>
      <c r="G38" s="385"/>
      <c r="H38" s="385"/>
      <c r="I38" s="368"/>
    </row>
    <row r="39" spans="1:9">
      <c r="A39" s="30"/>
      <c r="B39" s="377"/>
      <c r="C39" s="378"/>
      <c r="D39" s="379"/>
      <c r="E39" s="386"/>
      <c r="F39" s="387"/>
      <c r="G39" s="388" t="s">
        <v>119</v>
      </c>
      <c r="H39" s="388"/>
      <c r="I39" s="368"/>
    </row>
    <row r="40" spans="1:9">
      <c r="A40" s="30"/>
      <c r="B40" s="377"/>
      <c r="C40" s="378"/>
      <c r="D40" s="379"/>
      <c r="E40" s="386"/>
      <c r="F40" s="387"/>
      <c r="G40" s="388"/>
      <c r="H40" s="388"/>
      <c r="I40" s="368"/>
    </row>
    <row r="41" spans="1:9">
      <c r="A41" s="30"/>
      <c r="B41" s="377"/>
      <c r="C41" s="378"/>
      <c r="D41" s="379"/>
      <c r="E41" s="386"/>
      <c r="F41" s="387"/>
      <c r="G41" s="388" t="s">
        <v>120</v>
      </c>
      <c r="H41" s="388"/>
      <c r="I41" s="368"/>
    </row>
    <row r="42" spans="1:9">
      <c r="A42" s="38"/>
      <c r="B42" s="380"/>
      <c r="C42" s="381"/>
      <c r="D42" s="382"/>
      <c r="E42" s="369" t="s">
        <v>121</v>
      </c>
      <c r="F42" s="370"/>
      <c r="G42" s="388"/>
      <c r="H42" s="388"/>
      <c r="I42" s="368"/>
    </row>
    <row r="46" spans="1:9" hidden="1">
      <c r="G46" t="s">
        <v>163</v>
      </c>
      <c r="H46" t="s">
        <v>164</v>
      </c>
    </row>
    <row r="47" spans="1:9" hidden="1">
      <c r="E47" s="1" t="s">
        <v>158</v>
      </c>
      <c r="F47" s="1" t="e">
        <f>#REF!</f>
        <v>#REF!</v>
      </c>
      <c r="G47" t="e">
        <f>#REF!</f>
        <v>#REF!</v>
      </c>
      <c r="H47" t="e">
        <f>#REF!</f>
        <v>#REF!</v>
      </c>
    </row>
    <row r="48" spans="1:9" hidden="1">
      <c r="E48" s="1" t="s">
        <v>159</v>
      </c>
      <c r="F48" s="1" t="e">
        <f>#REF!</f>
        <v>#REF!</v>
      </c>
    </row>
    <row r="49" spans="5:8" hidden="1">
      <c r="E49" s="1" t="s">
        <v>160</v>
      </c>
      <c r="F49" s="2" t="e">
        <f>#REF!</f>
        <v>#REF!</v>
      </c>
    </row>
    <row r="50" spans="5:8" hidden="1">
      <c r="E50" s="1" t="s">
        <v>161</v>
      </c>
      <c r="F50" s="2" t="e">
        <f>#REF!</f>
        <v>#REF!</v>
      </c>
    </row>
    <row r="51" spans="5:8" hidden="1">
      <c r="E51" s="1" t="s">
        <v>162</v>
      </c>
      <c r="F51" s="1" t="e">
        <f>#REF!</f>
        <v>#REF!</v>
      </c>
      <c r="G51" t="e">
        <f>#REF!</f>
        <v>#REF!</v>
      </c>
      <c r="H51" t="e">
        <f>#REF!</f>
        <v>#REF!</v>
      </c>
    </row>
    <row r="52" spans="5:8" hidden="1"/>
    <row r="53" spans="5:8" hidden="1"/>
  </sheetData>
  <mergeCells count="33">
    <mergeCell ref="I41:I42"/>
    <mergeCell ref="E42:F42"/>
    <mergeCell ref="B36:D36"/>
    <mergeCell ref="E36:F36"/>
    <mergeCell ref="B37:D42"/>
    <mergeCell ref="E37:F37"/>
    <mergeCell ref="G37:H38"/>
    <mergeCell ref="I37:I38"/>
    <mergeCell ref="E38:F41"/>
    <mergeCell ref="G39:H40"/>
    <mergeCell ref="I39:I40"/>
    <mergeCell ref="G41:H42"/>
    <mergeCell ref="A16:A18"/>
    <mergeCell ref="B16:B18"/>
    <mergeCell ref="C16:C18"/>
    <mergeCell ref="F16:H16"/>
    <mergeCell ref="I16:I18"/>
    <mergeCell ref="F17:F18"/>
    <mergeCell ref="G17:G18"/>
    <mergeCell ref="H17:H18"/>
    <mergeCell ref="D18:E18"/>
    <mergeCell ref="A15:I15"/>
    <mergeCell ref="A1:A7"/>
    <mergeCell ref="B1:I7"/>
    <mergeCell ref="A8:A9"/>
    <mergeCell ref="B8:I9"/>
    <mergeCell ref="F10:I10"/>
    <mergeCell ref="F11:I11"/>
    <mergeCell ref="F12:I12"/>
    <mergeCell ref="B13:B14"/>
    <mergeCell ref="H13:I13"/>
    <mergeCell ref="C14:F14"/>
    <mergeCell ref="H14:I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9ABD-BB86-4715-A8DF-0AA9714D0634}">
  <dimension ref="A1:P30"/>
  <sheetViews>
    <sheetView topLeftCell="A10" workbookViewId="0">
      <selection activeCell="N18" sqref="N18:N25"/>
    </sheetView>
  </sheetViews>
  <sheetFormatPr baseColWidth="10" defaultColWidth="11.42578125" defaultRowHeight="15"/>
  <cols>
    <col min="1" max="1" width="4.28515625" customWidth="1"/>
    <col min="2" max="2" width="10" customWidth="1"/>
    <col min="3" max="3" width="37.42578125" customWidth="1"/>
    <col min="4" max="4" width="10.28515625" customWidth="1"/>
    <col min="5" max="5" width="21.7109375" customWidth="1"/>
    <col min="6" max="6" width="21" customWidth="1"/>
    <col min="7" max="7" width="0" hidden="1" customWidth="1"/>
    <col min="8" max="8" width="12.42578125" customWidth="1"/>
    <col min="9" max="9" width="11.28515625" customWidth="1"/>
    <col min="10" max="10" width="3.7109375" customWidth="1"/>
    <col min="13" max="13" width="42.140625" bestFit="1" customWidth="1"/>
  </cols>
  <sheetData>
    <row r="1" spans="1:14" ht="15.75" customHeight="1">
      <c r="A1" s="31"/>
      <c r="B1" s="392" t="s">
        <v>126</v>
      </c>
      <c r="C1" s="393"/>
      <c r="D1" s="393"/>
      <c r="E1" s="393"/>
      <c r="F1" s="393"/>
      <c r="G1" s="393"/>
      <c r="H1" s="393"/>
      <c r="I1" s="393"/>
      <c r="J1" s="394"/>
    </row>
    <row r="2" spans="1:14" ht="16.5">
      <c r="A2" s="31"/>
      <c r="B2" s="42" t="s">
        <v>127</v>
      </c>
      <c r="C2" s="43"/>
      <c r="D2" s="44"/>
      <c r="E2" s="44"/>
      <c r="F2" s="92" t="s">
        <v>65</v>
      </c>
      <c r="G2" s="395" t="s">
        <v>66</v>
      </c>
      <c r="H2" s="395"/>
      <c r="I2" s="395"/>
      <c r="J2" s="396"/>
    </row>
    <row r="3" spans="1:14" ht="16.5">
      <c r="A3" s="31"/>
      <c r="B3" s="45" t="s">
        <v>128</v>
      </c>
      <c r="C3" s="46"/>
      <c r="D3" s="44"/>
      <c r="E3" s="44"/>
      <c r="F3" s="92" t="s">
        <v>4</v>
      </c>
      <c r="G3" s="397" t="s">
        <v>67</v>
      </c>
      <c r="H3" s="397"/>
      <c r="I3" s="397"/>
      <c r="J3" s="398"/>
    </row>
    <row r="4" spans="1:14" ht="16.5">
      <c r="A4" s="31"/>
      <c r="B4" s="45" t="s">
        <v>129</v>
      </c>
      <c r="C4" s="44"/>
      <c r="D4" s="47"/>
      <c r="E4" s="44"/>
      <c r="F4" s="92" t="s">
        <v>69</v>
      </c>
      <c r="G4" s="397" t="s">
        <v>70</v>
      </c>
      <c r="H4" s="397"/>
      <c r="I4" s="397"/>
      <c r="J4" s="398"/>
    </row>
    <row r="5" spans="1:14" ht="16.5">
      <c r="A5" s="31"/>
      <c r="B5" s="45" t="s">
        <v>130</v>
      </c>
      <c r="C5" s="44"/>
      <c r="D5" s="47"/>
      <c r="E5" s="44"/>
      <c r="F5" s="399"/>
      <c r="G5" s="400"/>
      <c r="H5" s="400"/>
      <c r="I5" s="401"/>
      <c r="J5" s="48"/>
    </row>
    <row r="6" spans="1:14" ht="16.5">
      <c r="A6" s="31"/>
      <c r="B6" s="42" t="s">
        <v>131</v>
      </c>
      <c r="C6" s="44"/>
      <c r="D6" s="44"/>
      <c r="E6" s="44"/>
      <c r="F6" s="44"/>
      <c r="G6" s="44"/>
      <c r="H6" s="44"/>
      <c r="I6" s="44"/>
      <c r="J6" s="48"/>
    </row>
    <row r="7" spans="1:14" ht="17.25">
      <c r="A7" s="31"/>
      <c r="B7" s="49"/>
      <c r="C7" s="44"/>
      <c r="D7" s="44"/>
      <c r="E7" s="44"/>
      <c r="F7" s="50"/>
      <c r="G7" s="44"/>
      <c r="H7" s="44"/>
      <c r="I7" s="44"/>
      <c r="J7" s="48"/>
    </row>
    <row r="8" spans="1:14" ht="17.25">
      <c r="A8" s="31"/>
      <c r="B8" s="42" t="s">
        <v>132</v>
      </c>
      <c r="C8" s="44"/>
      <c r="D8" s="44"/>
      <c r="E8" s="51"/>
      <c r="F8" s="44"/>
      <c r="G8" s="44"/>
      <c r="H8" s="44"/>
      <c r="I8" s="44"/>
      <c r="J8" s="48"/>
    </row>
    <row r="9" spans="1:14" ht="16.5" customHeight="1">
      <c r="A9" s="31"/>
      <c r="B9" s="389" t="s">
        <v>133</v>
      </c>
      <c r="C9" s="390"/>
      <c r="D9" s="93"/>
      <c r="E9" s="52"/>
      <c r="F9" s="391"/>
      <c r="G9" s="391"/>
      <c r="H9" s="53"/>
      <c r="I9" s="94"/>
      <c r="J9" s="54"/>
    </row>
    <row r="10" spans="1:14" ht="16.5">
      <c r="A10" s="31"/>
      <c r="B10" s="55" t="s">
        <v>134</v>
      </c>
      <c r="C10" s="56"/>
      <c r="D10" s="57"/>
      <c r="E10" s="58"/>
      <c r="F10" s="59"/>
      <c r="G10" s="60"/>
      <c r="H10" s="61"/>
      <c r="I10" s="59"/>
      <c r="J10" s="62"/>
    </row>
    <row r="11" spans="1:14" ht="16.5">
      <c r="A11" s="31"/>
      <c r="B11" s="42" t="s">
        <v>135</v>
      </c>
      <c r="C11" s="63"/>
      <c r="D11" s="63"/>
      <c r="E11" s="63"/>
      <c r="F11" s="59"/>
      <c r="G11" s="60"/>
      <c r="H11" s="61"/>
      <c r="I11" s="59"/>
      <c r="J11" s="64"/>
    </row>
    <row r="12" spans="1:14" ht="115.5" customHeight="1">
      <c r="A12" s="31"/>
      <c r="B12" s="65" t="s">
        <v>136</v>
      </c>
      <c r="C12" s="66" t="s">
        <v>137</v>
      </c>
      <c r="D12" s="66" t="s">
        <v>138</v>
      </c>
      <c r="E12" s="66" t="s">
        <v>139</v>
      </c>
      <c r="F12" s="67" t="s">
        <v>140</v>
      </c>
      <c r="G12" s="66"/>
      <c r="H12" s="67" t="s">
        <v>141</v>
      </c>
      <c r="I12" s="402" t="s">
        <v>142</v>
      </c>
      <c r="J12" s="403"/>
    </row>
    <row r="13" spans="1:14" ht="16.5">
      <c r="A13" s="31"/>
      <c r="B13" s="68">
        <v>1</v>
      </c>
      <c r="C13" s="69" t="s">
        <v>143</v>
      </c>
      <c r="D13" s="70"/>
      <c r="E13" s="70" t="s">
        <v>144</v>
      </c>
      <c r="F13" s="91"/>
      <c r="G13" s="70">
        <v>1</v>
      </c>
      <c r="H13" s="71">
        <v>7.8699999999999992E-2</v>
      </c>
      <c r="I13" s="404"/>
      <c r="J13" s="405"/>
      <c r="L13" s="95"/>
      <c r="M13" s="95"/>
    </row>
    <row r="14" spans="1:14" ht="16.5">
      <c r="A14" s="31"/>
      <c r="B14" s="68">
        <v>2</v>
      </c>
      <c r="C14" s="69" t="s">
        <v>145</v>
      </c>
      <c r="D14" s="70"/>
      <c r="E14" s="70" t="s">
        <v>146</v>
      </c>
      <c r="F14" s="91"/>
      <c r="G14" s="70">
        <v>2</v>
      </c>
      <c r="H14" s="71">
        <v>0.21590000000000001</v>
      </c>
      <c r="I14" s="404"/>
      <c r="J14" s="405"/>
    </row>
    <row r="15" spans="1:14" ht="21">
      <c r="A15" s="31"/>
      <c r="B15" s="68">
        <v>3</v>
      </c>
      <c r="C15" s="72" t="s">
        <v>147</v>
      </c>
      <c r="D15" s="70"/>
      <c r="E15" s="70" t="s">
        <v>144</v>
      </c>
      <c r="F15" s="91"/>
      <c r="G15" s="70">
        <v>3</v>
      </c>
      <c r="H15" s="71">
        <v>2.1499999999999998E-2</v>
      </c>
      <c r="I15" s="404"/>
      <c r="J15" s="405"/>
      <c r="M15" s="411" t="s">
        <v>172</v>
      </c>
      <c r="N15" s="412"/>
    </row>
    <row r="16" spans="1:14" ht="16.5">
      <c r="A16" s="31"/>
      <c r="B16" s="68">
        <v>4</v>
      </c>
      <c r="C16" s="72" t="s">
        <v>148</v>
      </c>
      <c r="D16" s="70"/>
      <c r="E16" s="70" t="s">
        <v>146</v>
      </c>
      <c r="F16" s="91"/>
      <c r="G16" s="70">
        <v>4</v>
      </c>
      <c r="H16" s="71">
        <v>2.7E-2</v>
      </c>
      <c r="I16" s="404"/>
      <c r="J16" s="405"/>
    </row>
    <row r="17" spans="1:16" ht="17.25" thickBot="1">
      <c r="A17" s="31"/>
      <c r="B17" s="68">
        <v>5</v>
      </c>
      <c r="C17" s="72" t="s">
        <v>149</v>
      </c>
      <c r="D17" s="70"/>
      <c r="E17" s="70" t="s">
        <v>150</v>
      </c>
      <c r="F17" s="101"/>
      <c r="G17" s="102"/>
      <c r="H17" s="103">
        <v>3.4999999999999996E-3</v>
      </c>
      <c r="I17" s="413"/>
      <c r="J17" s="414"/>
    </row>
    <row r="18" spans="1:16" ht="16.5">
      <c r="A18" s="31"/>
      <c r="B18" s="68">
        <v>6</v>
      </c>
      <c r="C18" s="72" t="s">
        <v>151</v>
      </c>
      <c r="D18" s="70"/>
      <c r="E18" s="70" t="s">
        <v>152</v>
      </c>
      <c r="F18" s="101"/>
      <c r="G18" s="102"/>
      <c r="H18" s="103">
        <v>5.9999999999999995E-4</v>
      </c>
      <c r="I18" s="413"/>
      <c r="J18" s="414"/>
      <c r="M18" s="112" t="s">
        <v>169</v>
      </c>
      <c r="N18" s="113"/>
    </row>
    <row r="19" spans="1:16" ht="16.5">
      <c r="A19" s="31"/>
      <c r="B19" s="68">
        <v>7</v>
      </c>
      <c r="C19" s="72" t="s">
        <v>153</v>
      </c>
      <c r="D19" s="70"/>
      <c r="E19" s="70" t="s">
        <v>154</v>
      </c>
      <c r="F19" s="104"/>
      <c r="G19" s="102"/>
      <c r="H19" s="103">
        <v>1.4999999999999999E-2</v>
      </c>
      <c r="I19" s="413"/>
      <c r="J19" s="414"/>
      <c r="M19" s="114" t="s">
        <v>167</v>
      </c>
      <c r="N19" s="115"/>
    </row>
    <row r="20" spans="1:16" ht="17.25" thickBot="1">
      <c r="A20" s="31"/>
      <c r="B20" s="73"/>
      <c r="C20" s="74"/>
      <c r="D20" s="75"/>
      <c r="E20" s="75"/>
      <c r="F20" s="76"/>
      <c r="G20" s="75"/>
      <c r="H20" s="77"/>
      <c r="I20" s="78"/>
      <c r="J20" s="79"/>
      <c r="M20" s="116" t="s">
        <v>166</v>
      </c>
      <c r="N20" s="115"/>
    </row>
    <row r="21" spans="1:16" ht="17.25" thickBot="1">
      <c r="A21" s="31"/>
      <c r="B21" s="80"/>
      <c r="C21" s="81"/>
      <c r="D21" s="81"/>
      <c r="E21" s="415" t="s">
        <v>155</v>
      </c>
      <c r="F21" s="416"/>
      <c r="G21" s="82"/>
      <c r="H21" s="417"/>
      <c r="I21" s="418"/>
      <c r="J21" s="419"/>
      <c r="M21" s="117" t="s">
        <v>52</v>
      </c>
      <c r="N21" s="121"/>
    </row>
    <row r="22" spans="1:16" ht="17.25" thickBot="1">
      <c r="A22" s="31"/>
      <c r="B22" s="73"/>
      <c r="C22" s="74"/>
      <c r="D22" s="75"/>
      <c r="E22" s="415" t="s">
        <v>156</v>
      </c>
      <c r="F22" s="416"/>
      <c r="G22" s="70">
        <v>1</v>
      </c>
      <c r="H22" s="420"/>
      <c r="I22" s="421"/>
      <c r="J22" s="422"/>
    </row>
    <row r="23" spans="1:16" ht="17.25" thickBot="1">
      <c r="A23" s="31"/>
      <c r="B23" s="83"/>
      <c r="C23" s="84"/>
      <c r="D23" s="85"/>
      <c r="E23" s="406" t="s">
        <v>157</v>
      </c>
      <c r="F23" s="407"/>
      <c r="G23" s="86">
        <v>4</v>
      </c>
      <c r="H23" s="408"/>
      <c r="I23" s="409"/>
      <c r="J23" s="410"/>
      <c r="M23" s="118" t="s">
        <v>170</v>
      </c>
      <c r="N23" s="122"/>
      <c r="P23" s="97"/>
    </row>
    <row r="24" spans="1:16" ht="15.75" thickBot="1">
      <c r="N24" s="96"/>
    </row>
    <row r="25" spans="1:16" ht="15.75" thickBot="1">
      <c r="M25" s="119" t="s">
        <v>171</v>
      </c>
      <c r="N25" s="120"/>
    </row>
    <row r="27" spans="1:16" ht="15.75" thickBot="1"/>
    <row r="28" spans="1:16" ht="19.5" thickBot="1">
      <c r="B28" s="98" t="s">
        <v>168</v>
      </c>
      <c r="C28" s="99"/>
      <c r="D28" s="99"/>
      <c r="E28" s="99"/>
      <c r="F28" s="99"/>
      <c r="G28" s="99"/>
      <c r="H28" s="99"/>
      <c r="I28" s="99"/>
      <c r="J28" s="100"/>
    </row>
    <row r="30" spans="1:16">
      <c r="M30" s="96"/>
      <c r="N30" s="97"/>
    </row>
  </sheetData>
  <mergeCells count="22">
    <mergeCell ref="E23:F23"/>
    <mergeCell ref="H23:J23"/>
    <mergeCell ref="M15:N15"/>
    <mergeCell ref="I18:J18"/>
    <mergeCell ref="I19:J19"/>
    <mergeCell ref="E21:F21"/>
    <mergeCell ref="H21:J21"/>
    <mergeCell ref="E22:F22"/>
    <mergeCell ref="H22:J22"/>
    <mergeCell ref="I17:J17"/>
    <mergeCell ref="I12:J12"/>
    <mergeCell ref="I13:J13"/>
    <mergeCell ref="I14:J14"/>
    <mergeCell ref="I15:J15"/>
    <mergeCell ref="I16:J16"/>
    <mergeCell ref="B9:C9"/>
    <mergeCell ref="F9:G9"/>
    <mergeCell ref="B1:J1"/>
    <mergeCell ref="G2:J2"/>
    <mergeCell ref="G3:J3"/>
    <mergeCell ref="G4:J4"/>
    <mergeCell ref="F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APPLICATION 1 CALCULS</vt:lpstr>
      <vt:lpstr>APPLICATION 1 BULLETIN </vt:lpstr>
      <vt:lpstr>APPLICATION 2 CALCULS</vt:lpstr>
      <vt:lpstr>APPLICATION 2 BULLETIN </vt:lpstr>
      <vt:lpstr>APPLICATION 3 CALCULS</vt:lpstr>
      <vt:lpstr>APPLICATION 3 BULLETIN 3</vt:lpstr>
      <vt:lpstr>Déclaration URSSAF</vt:lpstr>
      <vt:lpstr>Déclaration Retraite et mutuel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ARKHOS</cp:lastModifiedBy>
  <cp:lastPrinted>2021-03-22T09:23:44Z</cp:lastPrinted>
  <dcterms:created xsi:type="dcterms:W3CDTF">2019-11-19T12:17:33Z</dcterms:created>
  <dcterms:modified xsi:type="dcterms:W3CDTF">2023-03-12T11:14:26Z</dcterms:modified>
</cp:coreProperties>
</file>