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20\PAIE N2 - renuméroté\9-VIDEOS 9 ALLEGEMENTS\DOCUMENTS\FILLON V2\"/>
    </mc:Choice>
  </mc:AlternateContent>
  <xr:revisionPtr revIDLastSave="0" documentId="8_{1E3A9ECB-ED9A-478B-B7A8-C8CAE5F1A354}" xr6:coauthVersionLast="44" xr6:coauthVersionMax="44" xr10:uidLastSave="{00000000-0000-0000-0000-000000000000}"/>
  <bookViews>
    <workbookView xWindow="-120" yWindow="-120" windowWidth="24240" windowHeight="13140" activeTab="1" xr2:uid="{2B034AD0-ACBB-44AB-89E0-32A4424E7064}"/>
  </bookViews>
  <sheets>
    <sheet name="REGUL PROGRES JUSQU'A DEC" sheetId="11" r:id="rId1"/>
    <sheet name="REGUL ANNUELLE" sheetId="13" r:id="rId2"/>
    <sheet name="Feuil1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3" l="1"/>
  <c r="I16" i="13" s="1"/>
  <c r="H5" i="13"/>
  <c r="J5" i="13" s="1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J6" i="13"/>
  <c r="J7" i="13"/>
  <c r="J8" i="13"/>
  <c r="J9" i="13"/>
  <c r="J10" i="13"/>
  <c r="J11" i="13"/>
  <c r="J12" i="13"/>
  <c r="J13" i="13"/>
  <c r="J14" i="13"/>
  <c r="J15" i="13"/>
  <c r="H7" i="13"/>
  <c r="H8" i="13"/>
  <c r="H9" i="13"/>
  <c r="H10" i="13"/>
  <c r="H11" i="13"/>
  <c r="H12" i="13"/>
  <c r="H13" i="13"/>
  <c r="H14" i="13"/>
  <c r="H15" i="13"/>
  <c r="H6" i="13"/>
  <c r="E8" i="13"/>
  <c r="E9" i="13" s="1"/>
  <c r="E10" i="13" s="1"/>
  <c r="E11" i="13" s="1"/>
  <c r="E12" i="13" s="1"/>
  <c r="E13" i="13" s="1"/>
  <c r="E14" i="13" s="1"/>
  <c r="E15" i="13" s="1"/>
  <c r="E16" i="13" s="1"/>
  <c r="E7" i="13"/>
  <c r="E6" i="13"/>
  <c r="G5" i="13"/>
  <c r="G6" i="13" s="1"/>
  <c r="E5" i="13"/>
  <c r="G7" i="13" l="1"/>
  <c r="M5" i="11"/>
  <c r="L5" i="11"/>
  <c r="J6" i="11"/>
  <c r="I5" i="11"/>
  <c r="H5" i="11"/>
  <c r="L6" i="13" l="1"/>
  <c r="M6" i="13" s="1"/>
  <c r="L5" i="13"/>
  <c r="M5" i="13" s="1"/>
  <c r="G8" i="13"/>
  <c r="G5" i="11"/>
  <c r="L7" i="13" l="1"/>
  <c r="M7" i="13" s="1"/>
  <c r="G9" i="13"/>
  <c r="G6" i="11"/>
  <c r="G7" i="11" s="1"/>
  <c r="E5" i="11"/>
  <c r="E6" i="11" s="1"/>
  <c r="G10" i="13" l="1"/>
  <c r="L8" i="13"/>
  <c r="M8" i="13" s="1"/>
  <c r="E7" i="11"/>
  <c r="E8" i="11" s="1"/>
  <c r="E9" i="11" s="1"/>
  <c r="E10" i="11" s="1"/>
  <c r="E11" i="11" s="1"/>
  <c r="E12" i="11" s="1"/>
  <c r="E13" i="11" s="1"/>
  <c r="E14" i="11" s="1"/>
  <c r="E15" i="11" s="1"/>
  <c r="E16" i="11" s="1"/>
  <c r="H6" i="11"/>
  <c r="I6" i="11" s="1"/>
  <c r="G8" i="11"/>
  <c r="J5" i="11"/>
  <c r="L9" i="13" l="1"/>
  <c r="M9" i="13" s="1"/>
  <c r="G11" i="13"/>
  <c r="H7" i="11"/>
  <c r="I7" i="11" s="1"/>
  <c r="J7" i="11" s="1"/>
  <c r="G9" i="11"/>
  <c r="H8" i="11"/>
  <c r="I8" i="11" s="1"/>
  <c r="G12" i="13" l="1"/>
  <c r="L10" i="13"/>
  <c r="M10" i="13" s="1"/>
  <c r="L7" i="11"/>
  <c r="M7" i="11" s="1"/>
  <c r="L6" i="11"/>
  <c r="M6" i="11" s="1"/>
  <c r="J8" i="11"/>
  <c r="H9" i="11"/>
  <c r="I9" i="11" s="1"/>
  <c r="J9" i="11" s="1"/>
  <c r="G10" i="11"/>
  <c r="G13" i="13" l="1"/>
  <c r="L11" i="13"/>
  <c r="M11" i="13" s="1"/>
  <c r="L9" i="11"/>
  <c r="M9" i="11" s="1"/>
  <c r="L8" i="11"/>
  <c r="M8" i="11"/>
  <c r="H10" i="11"/>
  <c r="I10" i="11" s="1"/>
  <c r="J10" i="11" s="1"/>
  <c r="G11" i="11"/>
  <c r="G14" i="13" l="1"/>
  <c r="L12" i="13"/>
  <c r="M12" i="13" s="1"/>
  <c r="L10" i="11"/>
  <c r="M10" i="11" s="1"/>
  <c r="H11" i="11"/>
  <c r="I11" i="11" s="1"/>
  <c r="J11" i="11" s="1"/>
  <c r="G12" i="11"/>
  <c r="L13" i="13" l="1"/>
  <c r="M13" i="13" s="1"/>
  <c r="G15" i="13"/>
  <c r="L11" i="11"/>
  <c r="M11" i="11" s="1"/>
  <c r="H12" i="11"/>
  <c r="I12" i="11" s="1"/>
  <c r="J12" i="11" s="1"/>
  <c r="G13" i="11"/>
  <c r="L14" i="13" l="1"/>
  <c r="M14" i="13" s="1"/>
  <c r="G16" i="13"/>
  <c r="J16" i="13" s="1"/>
  <c r="L12" i="11"/>
  <c r="M12" i="11" s="1"/>
  <c r="G14" i="11"/>
  <c r="H13" i="11"/>
  <c r="I13" i="11" s="1"/>
  <c r="J13" i="11" s="1"/>
  <c r="L16" i="13" l="1"/>
  <c r="M16" i="13" s="1"/>
  <c r="L15" i="13"/>
  <c r="M15" i="13" s="1"/>
  <c r="L13" i="11"/>
  <c r="M13" i="11" s="1"/>
  <c r="H14" i="11"/>
  <c r="I14" i="11" s="1"/>
  <c r="J14" i="11" s="1"/>
  <c r="G15" i="11"/>
  <c r="L14" i="11" l="1"/>
  <c r="M14" i="11" s="1"/>
  <c r="G16" i="11"/>
  <c r="H15" i="11"/>
  <c r="I15" i="11" s="1"/>
  <c r="J15" i="11" s="1"/>
  <c r="L15" i="11" l="1"/>
  <c r="M15" i="11" s="1"/>
  <c r="H16" i="11"/>
  <c r="I16" i="11" s="1"/>
  <c r="J16" i="11" s="1"/>
  <c r="L16" i="11" l="1"/>
  <c r="M16" i="11" s="1"/>
</calcChain>
</file>

<file path=xl/sharedStrings.xml><?xml version="1.0" encoding="utf-8"?>
<sst xmlns="http://schemas.openxmlformats.org/spreadsheetml/2006/main" count="50" uniqueCount="25">
  <si>
    <t>cumul</t>
  </si>
  <si>
    <t>SMIC cumulé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</si>
  <si>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</si>
  <si>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</si>
  <si>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</si>
  <si>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</si>
  <si>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</si>
  <si>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</si>
  <si>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</si>
  <si>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</si>
  <si>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</si>
  <si>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</si>
  <si>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</si>
  <si>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COEFF</t>
  </si>
  <si>
    <t>Salaires</t>
  </si>
  <si>
    <t>Réduction
 cumulée</t>
  </si>
  <si>
    <t>Calcul de l'allègement  HORS COTISATIONS POLE EMPLOI</t>
  </si>
  <si>
    <t>coef 
arrondi</t>
  </si>
  <si>
    <t>Réduction 
du mois</t>
  </si>
  <si>
    <t>octobre</t>
  </si>
  <si>
    <t>DECLARATION
RETRAITE</t>
  </si>
  <si>
    <t>DECLARATION
URSSAF</t>
  </si>
  <si>
    <t>66,43 = 354,24 * 6,01 / 32,05</t>
  </si>
  <si>
    <t>287,81 = 354,24 - 66,43</t>
  </si>
  <si>
    <t>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</si>
</sst>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3" xfId="0" applyFont="1" applyBorder="1" applyAlignment="1">
      <alignment vertical="center"/>
    </xf>
    <xf numFmtId="44" fontId="4" fillId="0" borderId="4" xfId="2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4" fontId="4" fillId="0" borderId="7" xfId="2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4" fontId="5" fillId="3" borderId="4" xfId="0" applyNumberFormat="1" applyFont="1" applyFill="1" applyBorder="1" applyAlignment="1">
      <alignment vertical="center"/>
    </xf>
    <xf numFmtId="44" fontId="4" fillId="4" borderId="5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4" fontId="4" fillId="5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vertical="center"/>
    </xf>
    <xf numFmtId="44" fontId="5" fillId="7" borderId="5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10" fontId="10" fillId="2" borderId="0" xfId="0" applyNumberFormat="1" applyFont="1" applyFill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6" borderId="11" xfId="0" applyFont="1" applyFill="1" applyBorder="1" applyAlignment="1">
      <alignment horizontal="centerContinuous" vertical="center"/>
    </xf>
    <xf numFmtId="0" fontId="3" fillId="6" borderId="12" xfId="0" applyFont="1" applyFill="1" applyBorder="1" applyAlignment="1">
      <alignment horizontal="centerContinuous" vertical="center"/>
    </xf>
    <xf numFmtId="0" fontId="3" fillId="6" borderId="13" xfId="0" applyFont="1" applyFill="1" applyBorder="1" applyAlignment="1">
      <alignment horizontal="centerContinuous" vertical="center"/>
    </xf>
    <xf numFmtId="0" fontId="9" fillId="2" borderId="14" xfId="0" applyFont="1" applyFill="1" applyBorder="1" applyAlignment="1">
      <alignment horizontal="centerContinuous" vertical="center"/>
    </xf>
    <xf numFmtId="0" fontId="11" fillId="2" borderId="15" xfId="0" applyFont="1" applyFill="1" applyBorder="1" applyAlignment="1">
      <alignment horizontal="centerContinuous" vertical="center"/>
    </xf>
    <xf numFmtId="0" fontId="11" fillId="2" borderId="16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ECB4-E28A-4DD7-97B2-5928D45568AB}">
  <sheetPr>
    <tabColor rgb="FFFFFF00"/>
  </sheetPr>
  <dimension ref="C1:X16"/>
  <sheetViews>
    <sheetView topLeftCell="A4" zoomScaleNormal="100" workbookViewId="0">
      <selection activeCell="D6" sqref="D6"/>
    </sheetView>
  </sheetViews>
  <sheetFormatPr baseColWidth="10" defaultRowHeight="15" x14ac:dyDescent="0.25"/>
  <cols>
    <col min="1" max="1" width="11.7109375" style="12" customWidth="1"/>
    <col min="2" max="2" width="20.85546875" style="12" customWidth="1"/>
    <col min="3" max="3" width="12.5703125" style="12" bestFit="1" customWidth="1"/>
    <col min="4" max="4" width="14.42578125" style="12" bestFit="1" customWidth="1"/>
    <col min="5" max="5" width="15.42578125" style="12" bestFit="1" customWidth="1"/>
    <col min="6" max="6" width="14.140625" style="12" bestFit="1" customWidth="1"/>
    <col min="7" max="7" width="17.5703125" style="12" bestFit="1" customWidth="1"/>
    <col min="8" max="8" width="12.85546875" style="12" bestFit="1" customWidth="1"/>
    <col min="9" max="9" width="21.85546875" style="12" bestFit="1" customWidth="1"/>
    <col min="10" max="10" width="19" style="12" bestFit="1" customWidth="1"/>
    <col min="11" max="11" width="3.28515625" style="12" customWidth="1"/>
    <col min="12" max="12" width="23.5703125" style="12" customWidth="1"/>
    <col min="13" max="13" width="24" style="12" customWidth="1"/>
    <col min="14" max="14" width="8" style="12" customWidth="1"/>
    <col min="15" max="15" width="13.85546875" style="12" customWidth="1"/>
    <col min="16" max="19" width="7.42578125" style="12" customWidth="1"/>
    <col min="20" max="20" width="4.85546875" style="12" customWidth="1"/>
    <col min="21" max="23" width="11.42578125" style="12"/>
    <col min="24" max="24" width="12.42578125" style="12" customWidth="1"/>
    <col min="25" max="16384" width="11.42578125" style="12"/>
  </cols>
  <sheetData>
    <row r="1" spans="3:24" ht="23.25" x14ac:dyDescent="0.25">
      <c r="C1" s="20"/>
      <c r="G1" s="19" t="s">
        <v>13</v>
      </c>
      <c r="H1" s="19">
        <v>0.32050000000000001</v>
      </c>
    </row>
    <row r="2" spans="3:24" ht="15.75" thickBot="1" x14ac:dyDescent="0.3"/>
    <row r="3" spans="3:24" ht="35.25" customHeight="1" thickBot="1" x14ac:dyDescent="0.3">
      <c r="C3" s="34" t="s">
        <v>16</v>
      </c>
      <c r="D3" s="35"/>
      <c r="E3" s="35"/>
      <c r="F3" s="35"/>
      <c r="G3" s="35"/>
      <c r="H3" s="35"/>
      <c r="I3" s="35"/>
      <c r="J3" s="36"/>
      <c r="L3" s="26">
        <v>6.0100000000000001E-2</v>
      </c>
    </row>
    <row r="4" spans="3:24" ht="36.75" customHeight="1" thickBot="1" x14ac:dyDescent="0.3">
      <c r="C4" s="1"/>
      <c r="D4" s="6" t="s">
        <v>14</v>
      </c>
      <c r="E4" s="6" t="s">
        <v>0</v>
      </c>
      <c r="F4" s="6" t="s">
        <v>24</v>
      </c>
      <c r="G4" s="7" t="s">
        <v>1</v>
      </c>
      <c r="H4" s="16" t="s">
        <v>17</v>
      </c>
      <c r="I4" s="11" t="s">
        <v>15</v>
      </c>
      <c r="J4" s="8" t="s">
        <v>18</v>
      </c>
      <c r="K4" s="13"/>
      <c r="L4" s="22" t="s">
        <v>20</v>
      </c>
      <c r="M4" s="25" t="s">
        <v>21</v>
      </c>
    </row>
    <row r="5" spans="3:24" ht="46.5" customHeight="1" thickBot="1" x14ac:dyDescent="0.3">
      <c r="C5" s="1" t="s">
        <v>2</v>
      </c>
      <c r="D5" s="2">
        <v>1950</v>
      </c>
      <c r="E5" s="2">
        <f>D5</f>
        <v>1950</v>
      </c>
      <c r="F5" s="2">
        <v>1539.42</v>
      </c>
      <c r="G5" s="2">
        <f>+F5</f>
        <v>1539.42</v>
      </c>
      <c r="H5" s="3">
        <f>ROUND($H$1/0.6*((1.6*G5/E5)-1),4)</f>
        <v>0.14050000000000001</v>
      </c>
      <c r="I5" s="4">
        <f>H5*E5</f>
        <v>273.97500000000002</v>
      </c>
      <c r="J5" s="18">
        <f>I5</f>
        <v>273.97500000000002</v>
      </c>
      <c r="L5" s="23">
        <f>J5/32.05*6.01</f>
        <v>51.375655226209055</v>
      </c>
      <c r="M5" s="24">
        <f>J5-L5</f>
        <v>222.59934477379096</v>
      </c>
      <c r="O5" s="31" t="s">
        <v>22</v>
      </c>
      <c r="P5" s="32"/>
      <c r="Q5" s="32"/>
      <c r="R5" s="32"/>
      <c r="S5" s="33"/>
      <c r="T5" s="27"/>
      <c r="U5" s="28" t="s">
        <v>23</v>
      </c>
      <c r="V5" s="29"/>
      <c r="W5" s="29"/>
      <c r="X5" s="30"/>
    </row>
    <row r="6" spans="3:24" ht="46.5" customHeight="1" x14ac:dyDescent="0.25">
      <c r="C6" s="1" t="s">
        <v>3</v>
      </c>
      <c r="D6" s="2">
        <v>1700</v>
      </c>
      <c r="E6" s="2">
        <f>E5+D6</f>
        <v>3650</v>
      </c>
      <c r="F6" s="2">
        <v>1539.42</v>
      </c>
      <c r="G6" s="2">
        <f>G5+F6</f>
        <v>3078.84</v>
      </c>
      <c r="H6" s="3">
        <f t="shared" ref="H6:H16" si="0">ROUND($H$1/0.6*((1.6*G6/E6)-1),4)</f>
        <v>0.18679999999999999</v>
      </c>
      <c r="I6" s="4">
        <f t="shared" ref="I6:I16" si="1">H6*E6</f>
        <v>681.81999999999994</v>
      </c>
      <c r="J6" s="18">
        <f>I6-I5</f>
        <v>407.84499999999991</v>
      </c>
      <c r="L6" s="23">
        <f t="shared" ref="L6:L16" si="2">J6/32.05*6.01</f>
        <v>76.478890795631813</v>
      </c>
      <c r="M6" s="24">
        <f t="shared" ref="M6:M16" si="3">J6-L6</f>
        <v>331.36610920436812</v>
      </c>
    </row>
    <row r="7" spans="3:24" ht="46.5" customHeight="1" x14ac:dyDescent="0.25">
      <c r="C7" s="1" t="s">
        <v>4</v>
      </c>
      <c r="D7" s="2">
        <v>1800</v>
      </c>
      <c r="E7" s="2">
        <f t="shared" ref="E7:E16" si="4">E6+D7</f>
        <v>5450</v>
      </c>
      <c r="F7" s="2">
        <v>1539.42</v>
      </c>
      <c r="G7" s="2">
        <f t="shared" ref="G7:G16" si="5">G6+F7</f>
        <v>4618.26</v>
      </c>
      <c r="H7" s="3">
        <f t="shared" si="0"/>
        <v>0.19009999999999999</v>
      </c>
      <c r="I7" s="4">
        <f t="shared" si="1"/>
        <v>1036.0449999999998</v>
      </c>
      <c r="J7" s="18">
        <f t="shared" ref="J7:J9" si="6">I7-I6</f>
        <v>354.22499999999991</v>
      </c>
      <c r="L7" s="23">
        <f t="shared" si="2"/>
        <v>66.424095163806541</v>
      </c>
      <c r="M7" s="24">
        <f t="shared" si="3"/>
        <v>287.80090483619335</v>
      </c>
    </row>
    <row r="8" spans="3:24" ht="46.5" customHeight="1" x14ac:dyDescent="0.25">
      <c r="C8" s="1" t="s">
        <v>5</v>
      </c>
      <c r="D8" s="2">
        <v>1700</v>
      </c>
      <c r="E8" s="2">
        <f t="shared" si="4"/>
        <v>7150</v>
      </c>
      <c r="F8" s="2">
        <v>1539.42</v>
      </c>
      <c r="G8" s="2">
        <f t="shared" si="5"/>
        <v>6157.68</v>
      </c>
      <c r="H8" s="3">
        <f t="shared" si="0"/>
        <v>0.2019</v>
      </c>
      <c r="I8" s="4">
        <f t="shared" si="1"/>
        <v>1443.585</v>
      </c>
      <c r="J8" s="18">
        <f t="shared" si="6"/>
        <v>407.54000000000019</v>
      </c>
      <c r="L8" s="23">
        <f t="shared" si="2"/>
        <v>76.421697347893954</v>
      </c>
      <c r="M8" s="24">
        <f t="shared" si="3"/>
        <v>331.11830265210625</v>
      </c>
    </row>
    <row r="9" spans="3:24" ht="46.5" customHeight="1" x14ac:dyDescent="0.25">
      <c r="C9" s="1" t="s">
        <v>6</v>
      </c>
      <c r="D9" s="2">
        <v>1700</v>
      </c>
      <c r="E9" s="2">
        <f t="shared" si="4"/>
        <v>8850</v>
      </c>
      <c r="F9" s="2">
        <v>1539.42</v>
      </c>
      <c r="G9" s="2">
        <f t="shared" si="5"/>
        <v>7697.1</v>
      </c>
      <c r="H9" s="3">
        <f t="shared" si="0"/>
        <v>0.2092</v>
      </c>
      <c r="I9" s="4">
        <f t="shared" si="1"/>
        <v>1851.42</v>
      </c>
      <c r="J9" s="18">
        <f t="shared" si="6"/>
        <v>407.83500000000004</v>
      </c>
      <c r="L9" s="23">
        <f t="shared" si="2"/>
        <v>76.477015600624043</v>
      </c>
      <c r="M9" s="24">
        <f t="shared" si="3"/>
        <v>331.35798439937599</v>
      </c>
    </row>
    <row r="10" spans="3:24" ht="46.5" customHeight="1" x14ac:dyDescent="0.25">
      <c r="C10" s="1" t="s">
        <v>7</v>
      </c>
      <c r="D10" s="2">
        <v>1700</v>
      </c>
      <c r="E10" s="2">
        <f t="shared" si="4"/>
        <v>10550</v>
      </c>
      <c r="F10" s="2">
        <v>1539.42</v>
      </c>
      <c r="G10" s="2">
        <f t="shared" si="5"/>
        <v>9236.52</v>
      </c>
      <c r="H10" s="3">
        <f t="shared" si="0"/>
        <v>0.21410000000000001</v>
      </c>
      <c r="I10" s="4">
        <f t="shared" si="1"/>
        <v>2258.7550000000001</v>
      </c>
      <c r="J10" s="18">
        <f>I10-I9</f>
        <v>407.33500000000004</v>
      </c>
      <c r="L10" s="23">
        <f t="shared" si="2"/>
        <v>76.383255850234022</v>
      </c>
      <c r="M10" s="24">
        <f t="shared" si="3"/>
        <v>330.951744149766</v>
      </c>
    </row>
    <row r="11" spans="3:24" ht="46.5" customHeight="1" x14ac:dyDescent="0.25">
      <c r="C11" s="1" t="s">
        <v>8</v>
      </c>
      <c r="D11" s="2">
        <v>1700</v>
      </c>
      <c r="E11" s="2">
        <f t="shared" si="4"/>
        <v>12250</v>
      </c>
      <c r="F11" s="2">
        <v>1539.42</v>
      </c>
      <c r="G11" s="2">
        <f t="shared" si="5"/>
        <v>10775.94</v>
      </c>
      <c r="H11" s="3">
        <f t="shared" si="0"/>
        <v>0.2177</v>
      </c>
      <c r="I11" s="4">
        <f t="shared" si="1"/>
        <v>2666.8250000000003</v>
      </c>
      <c r="J11" s="18">
        <f t="shared" ref="J11:J13" si="7">I11-I10</f>
        <v>408.07000000000016</v>
      </c>
      <c r="L11" s="23">
        <f t="shared" si="2"/>
        <v>76.52108268330737</v>
      </c>
      <c r="M11" s="24">
        <f t="shared" si="3"/>
        <v>331.54891731669278</v>
      </c>
    </row>
    <row r="12" spans="3:24" ht="46.5" customHeight="1" x14ac:dyDescent="0.25">
      <c r="C12" s="1" t="s">
        <v>9</v>
      </c>
      <c r="D12" s="2">
        <v>1700</v>
      </c>
      <c r="E12" s="2">
        <f t="shared" si="4"/>
        <v>13950</v>
      </c>
      <c r="F12" s="2">
        <v>1539.42</v>
      </c>
      <c r="G12" s="2">
        <f t="shared" si="5"/>
        <v>12315.36</v>
      </c>
      <c r="H12" s="3">
        <f t="shared" si="0"/>
        <v>0.22040000000000001</v>
      </c>
      <c r="I12" s="4">
        <f t="shared" si="1"/>
        <v>3074.5800000000004</v>
      </c>
      <c r="J12" s="18">
        <f t="shared" si="7"/>
        <v>407.75500000000011</v>
      </c>
      <c r="L12" s="23">
        <f t="shared" si="2"/>
        <v>76.462014040561641</v>
      </c>
      <c r="M12" s="24">
        <f t="shared" si="3"/>
        <v>331.29298595943845</v>
      </c>
    </row>
    <row r="13" spans="3:24" ht="46.5" customHeight="1" x14ac:dyDescent="0.25">
      <c r="C13" s="1" t="s">
        <v>10</v>
      </c>
      <c r="D13" s="2">
        <v>2000</v>
      </c>
      <c r="E13" s="2">
        <f t="shared" si="4"/>
        <v>15950</v>
      </c>
      <c r="F13" s="2">
        <v>1539.42</v>
      </c>
      <c r="G13" s="2">
        <f t="shared" si="5"/>
        <v>13854.78</v>
      </c>
      <c r="H13" s="3">
        <f t="shared" si="0"/>
        <v>0.2082</v>
      </c>
      <c r="I13" s="17">
        <f t="shared" si="1"/>
        <v>3320.79</v>
      </c>
      <c r="J13" s="18">
        <f t="shared" si="7"/>
        <v>246.20999999999958</v>
      </c>
      <c r="L13" s="23">
        <f t="shared" si="2"/>
        <v>46.169176287051407</v>
      </c>
      <c r="M13" s="24">
        <f t="shared" si="3"/>
        <v>200.04082371294817</v>
      </c>
    </row>
    <row r="14" spans="3:24" ht="46.5" customHeight="1" x14ac:dyDescent="0.25">
      <c r="C14" s="1" t="s">
        <v>19</v>
      </c>
      <c r="D14" s="2">
        <v>2200</v>
      </c>
      <c r="E14" s="2">
        <f>E13+D14</f>
        <v>18150</v>
      </c>
      <c r="F14" s="2">
        <v>1539.42</v>
      </c>
      <c r="G14" s="2">
        <f>G13+F14</f>
        <v>15394.2</v>
      </c>
      <c r="H14" s="3">
        <f t="shared" si="0"/>
        <v>0.19070000000000001</v>
      </c>
      <c r="I14" s="21">
        <f t="shared" si="1"/>
        <v>3461.2049999999999</v>
      </c>
      <c r="J14" s="5">
        <f>I14-I13</f>
        <v>140.41499999999996</v>
      </c>
      <c r="K14" s="14"/>
      <c r="L14" s="23">
        <f t="shared" si="2"/>
        <v>26.330550702028074</v>
      </c>
      <c r="M14" s="24">
        <f t="shared" si="3"/>
        <v>114.08444929797189</v>
      </c>
    </row>
    <row r="15" spans="3:24" ht="46.5" customHeight="1" x14ac:dyDescent="0.25">
      <c r="C15" s="1" t="s">
        <v>11</v>
      </c>
      <c r="D15" s="2">
        <v>1700</v>
      </c>
      <c r="E15" s="2">
        <f>E14+D15</f>
        <v>19850</v>
      </c>
      <c r="F15" s="2">
        <v>1539.42</v>
      </c>
      <c r="G15" s="2">
        <f>G14+F15</f>
        <v>16933.620000000003</v>
      </c>
      <c r="H15" s="3">
        <f t="shared" si="0"/>
        <v>0.19489999999999999</v>
      </c>
      <c r="I15" s="21">
        <f t="shared" si="1"/>
        <v>3868.7649999999999</v>
      </c>
      <c r="J15" s="5">
        <f>I15-I14</f>
        <v>407.55999999999995</v>
      </c>
      <c r="K15" s="14"/>
      <c r="L15" s="23">
        <f t="shared" si="2"/>
        <v>76.425447737909508</v>
      </c>
      <c r="M15" s="24">
        <f t="shared" si="3"/>
        <v>331.13455226209044</v>
      </c>
    </row>
    <row r="16" spans="3:24" ht="46.5" customHeight="1" thickBot="1" x14ac:dyDescent="0.3">
      <c r="C16" s="9" t="s">
        <v>12</v>
      </c>
      <c r="D16" s="10">
        <v>2700</v>
      </c>
      <c r="E16" s="10">
        <f t="shared" si="4"/>
        <v>22550</v>
      </c>
      <c r="F16" s="2">
        <v>1539.42</v>
      </c>
      <c r="G16" s="2">
        <f t="shared" si="5"/>
        <v>18473.04</v>
      </c>
      <c r="H16" s="3">
        <f t="shared" si="0"/>
        <v>0.16600000000000001</v>
      </c>
      <c r="I16" s="21">
        <f t="shared" si="1"/>
        <v>3743.3</v>
      </c>
      <c r="J16" s="5">
        <f t="shared" ref="J16" si="8">I16-I15</f>
        <v>-125.46499999999969</v>
      </c>
      <c r="K16" s="15"/>
      <c r="L16" s="23">
        <f t="shared" si="2"/>
        <v>-23.527134165366558</v>
      </c>
      <c r="M16" s="24">
        <f t="shared" si="3"/>
        <v>-101.93786583463313</v>
      </c>
    </row>
  </sheetData>
  <mergeCells count="1">
    <mergeCell ref="C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8905C-D60B-4A5E-B484-1436237571A3}">
  <sheetPr>
    <tabColor rgb="FFFFFF00"/>
  </sheetPr>
  <dimension ref="C1:X16"/>
  <sheetViews>
    <sheetView tabSelected="1" topLeftCell="A10" zoomScaleNormal="100" workbookViewId="0">
      <selection activeCell="H17" sqref="H17"/>
    </sheetView>
  </sheetViews>
  <sheetFormatPr baseColWidth="10" defaultRowHeight="15" x14ac:dyDescent="0.25"/>
  <cols>
    <col min="1" max="1" width="11.7109375" style="12" customWidth="1"/>
    <col min="2" max="2" width="20.85546875" style="12" customWidth="1"/>
    <col min="3" max="3" width="12.5703125" style="12" bestFit="1" customWidth="1"/>
    <col min="4" max="4" width="14.42578125" style="12" bestFit="1" customWidth="1"/>
    <col min="5" max="5" width="15.42578125" style="12" bestFit="1" customWidth="1"/>
    <col min="6" max="6" width="14.140625" style="12" bestFit="1" customWidth="1"/>
    <col min="7" max="7" width="17.5703125" style="12" bestFit="1" customWidth="1"/>
    <col min="8" max="8" width="12.85546875" style="12" bestFit="1" customWidth="1"/>
    <col min="9" max="9" width="21.85546875" style="12" bestFit="1" customWidth="1"/>
    <col min="10" max="10" width="19" style="12" bestFit="1" customWidth="1"/>
    <col min="11" max="11" width="3.28515625" style="12" customWidth="1"/>
    <col min="12" max="12" width="23.5703125" style="12" customWidth="1"/>
    <col min="13" max="13" width="24" style="12" customWidth="1"/>
    <col min="14" max="14" width="8" style="12" customWidth="1"/>
    <col min="15" max="15" width="13.85546875" style="12" customWidth="1"/>
    <col min="16" max="19" width="7.42578125" style="12" customWidth="1"/>
    <col min="20" max="20" width="4.85546875" style="12" customWidth="1"/>
    <col min="21" max="23" width="11.42578125" style="12"/>
    <col min="24" max="24" width="12.42578125" style="12" customWidth="1"/>
    <col min="25" max="16384" width="11.42578125" style="12"/>
  </cols>
  <sheetData>
    <row r="1" spans="3:24" ht="23.25" x14ac:dyDescent="0.25">
      <c r="C1" s="20"/>
      <c r="G1" s="19" t="s">
        <v>13</v>
      </c>
      <c r="H1" s="19">
        <v>0.32050000000000001</v>
      </c>
    </row>
    <row r="2" spans="3:24" ht="15.75" thickBot="1" x14ac:dyDescent="0.3"/>
    <row r="3" spans="3:24" ht="35.25" customHeight="1" thickBot="1" x14ac:dyDescent="0.3">
      <c r="C3" s="34" t="s">
        <v>16</v>
      </c>
      <c r="D3" s="35"/>
      <c r="E3" s="35"/>
      <c r="F3" s="35"/>
      <c r="G3" s="35"/>
      <c r="H3" s="35"/>
      <c r="I3" s="35"/>
      <c r="J3" s="36"/>
      <c r="L3" s="26">
        <v>6.0100000000000001E-2</v>
      </c>
    </row>
    <row r="4" spans="3:24" ht="36.75" customHeight="1" thickBot="1" x14ac:dyDescent="0.3">
      <c r="C4" s="1"/>
      <c r="D4" s="6" t="s">
        <v>14</v>
      </c>
      <c r="E4" s="6" t="s">
        <v>0</v>
      </c>
      <c r="F4" s="6" t="s">
        <v>24</v>
      </c>
      <c r="G4" s="7" t="s">
        <v>1</v>
      </c>
      <c r="H4" s="16" t="s">
        <v>17</v>
      </c>
      <c r="I4" s="11" t="s">
        <v>15</v>
      </c>
      <c r="J4" s="8" t="s">
        <v>18</v>
      </c>
      <c r="K4" s="13"/>
      <c r="L4" s="22" t="s">
        <v>20</v>
      </c>
      <c r="M4" s="25" t="s">
        <v>21</v>
      </c>
    </row>
    <row r="5" spans="3:24" ht="46.5" customHeight="1" thickBot="1" x14ac:dyDescent="0.3">
      <c r="C5" s="1" t="s">
        <v>2</v>
      </c>
      <c r="D5" s="2">
        <v>1950</v>
      </c>
      <c r="E5" s="2">
        <f>D5</f>
        <v>1950</v>
      </c>
      <c r="F5" s="2">
        <v>1539.42</v>
      </c>
      <c r="G5" s="2">
        <f>+F5</f>
        <v>1539.42</v>
      </c>
      <c r="H5" s="3">
        <f>ROUND($H$1/0.6*((1.6*F5/D5)-1),4)</f>
        <v>0.14050000000000001</v>
      </c>
      <c r="I5" s="4">
        <f>J5</f>
        <v>273.97500000000002</v>
      </c>
      <c r="J5" s="18">
        <f>H5*D5</f>
        <v>273.97500000000002</v>
      </c>
      <c r="L5" s="23">
        <f>J5/32.05*6.01</f>
        <v>51.375655226209055</v>
      </c>
      <c r="M5" s="24">
        <f>J5-L5</f>
        <v>222.59934477379096</v>
      </c>
      <c r="O5" s="31" t="s">
        <v>22</v>
      </c>
      <c r="P5" s="32"/>
      <c r="Q5" s="32"/>
      <c r="R5" s="32"/>
      <c r="S5" s="33"/>
      <c r="T5" s="27"/>
      <c r="U5" s="28" t="s">
        <v>23</v>
      </c>
      <c r="V5" s="29"/>
      <c r="W5" s="29"/>
      <c r="X5" s="30"/>
    </row>
    <row r="6" spans="3:24" ht="46.5" customHeight="1" x14ac:dyDescent="0.25">
      <c r="C6" s="1" t="s">
        <v>3</v>
      </c>
      <c r="D6" s="2">
        <v>1700</v>
      </c>
      <c r="E6" s="2">
        <f>E5+D6</f>
        <v>3650</v>
      </c>
      <c r="F6" s="2">
        <v>1539.42</v>
      </c>
      <c r="G6" s="2">
        <f>G5+F6</f>
        <v>3078.84</v>
      </c>
      <c r="H6" s="3">
        <f>ROUND($H$1/0.6*((1.6*F6/D6)-1),4)</f>
        <v>0.23980000000000001</v>
      </c>
      <c r="I6" s="4">
        <f>I5+J6</f>
        <v>681.63499999999999</v>
      </c>
      <c r="J6" s="18">
        <f t="shared" ref="J6:J15" si="0">H6*D6</f>
        <v>407.66</v>
      </c>
      <c r="L6" s="23">
        <f t="shared" ref="L6:L16" si="1">J6/32.05*6.01</f>
        <v>76.444199687987521</v>
      </c>
      <c r="M6" s="24">
        <f t="shared" ref="M6:M16" si="2">J6-L6</f>
        <v>331.2158003120125</v>
      </c>
    </row>
    <row r="7" spans="3:24" ht="46.5" customHeight="1" x14ac:dyDescent="0.25">
      <c r="C7" s="1" t="s">
        <v>4</v>
      </c>
      <c r="D7" s="2">
        <v>1800</v>
      </c>
      <c r="E7" s="2">
        <f t="shared" ref="E7:E16" si="3">E6+D7</f>
        <v>5450</v>
      </c>
      <c r="F7" s="2">
        <v>1539.42</v>
      </c>
      <c r="G7" s="2">
        <f t="shared" ref="G7:G16" si="4">G6+F7</f>
        <v>4618.26</v>
      </c>
      <c r="H7" s="3">
        <f t="shared" ref="H7:H15" si="5">ROUND($H$1/0.6*((1.6*F7/D7)-1),4)</f>
        <v>0.1968</v>
      </c>
      <c r="I7" s="4">
        <f t="shared" ref="I7:I15" si="6">I6+J7</f>
        <v>1035.875</v>
      </c>
      <c r="J7" s="18">
        <f t="shared" si="0"/>
        <v>354.24</v>
      </c>
      <c r="L7" s="23">
        <f t="shared" si="1"/>
        <v>66.426907956318246</v>
      </c>
      <c r="M7" s="24">
        <f t="shared" si="2"/>
        <v>287.81309204368176</v>
      </c>
    </row>
    <row r="8" spans="3:24" ht="46.5" customHeight="1" x14ac:dyDescent="0.25">
      <c r="C8" s="1" t="s">
        <v>5</v>
      </c>
      <c r="D8" s="2">
        <v>1700</v>
      </c>
      <c r="E8" s="2">
        <f t="shared" si="3"/>
        <v>7150</v>
      </c>
      <c r="F8" s="2">
        <v>1539.42</v>
      </c>
      <c r="G8" s="2">
        <f t="shared" si="4"/>
        <v>6157.68</v>
      </c>
      <c r="H8" s="3">
        <f t="shared" si="5"/>
        <v>0.23980000000000001</v>
      </c>
      <c r="I8" s="4">
        <f t="shared" si="6"/>
        <v>1443.5350000000001</v>
      </c>
      <c r="J8" s="18">
        <f t="shared" si="0"/>
        <v>407.66</v>
      </c>
      <c r="L8" s="23">
        <f t="shared" si="1"/>
        <v>76.444199687987521</v>
      </c>
      <c r="M8" s="24">
        <f t="shared" si="2"/>
        <v>331.2158003120125</v>
      </c>
    </row>
    <row r="9" spans="3:24" ht="46.5" customHeight="1" x14ac:dyDescent="0.25">
      <c r="C9" s="1" t="s">
        <v>6</v>
      </c>
      <c r="D9" s="2">
        <v>1700</v>
      </c>
      <c r="E9" s="2">
        <f t="shared" si="3"/>
        <v>8850</v>
      </c>
      <c r="F9" s="2">
        <v>1539.42</v>
      </c>
      <c r="G9" s="2">
        <f t="shared" si="4"/>
        <v>7697.1</v>
      </c>
      <c r="H9" s="3">
        <f t="shared" si="5"/>
        <v>0.23980000000000001</v>
      </c>
      <c r="I9" s="4">
        <f t="shared" si="6"/>
        <v>1851.1950000000002</v>
      </c>
      <c r="J9" s="18">
        <f t="shared" si="0"/>
        <v>407.66</v>
      </c>
      <c r="L9" s="23">
        <f t="shared" si="1"/>
        <v>76.444199687987521</v>
      </c>
      <c r="M9" s="24">
        <f t="shared" si="2"/>
        <v>331.2158003120125</v>
      </c>
    </row>
    <row r="10" spans="3:24" ht="46.5" customHeight="1" x14ac:dyDescent="0.25">
      <c r="C10" s="1" t="s">
        <v>7</v>
      </c>
      <c r="D10" s="2">
        <v>1700</v>
      </c>
      <c r="E10" s="2">
        <f t="shared" si="3"/>
        <v>10550</v>
      </c>
      <c r="F10" s="2">
        <v>1539.42</v>
      </c>
      <c r="G10" s="2">
        <f t="shared" si="4"/>
        <v>9236.52</v>
      </c>
      <c r="H10" s="3">
        <f t="shared" si="5"/>
        <v>0.23980000000000001</v>
      </c>
      <c r="I10" s="4">
        <f t="shared" si="6"/>
        <v>2258.855</v>
      </c>
      <c r="J10" s="18">
        <f t="shared" si="0"/>
        <v>407.66</v>
      </c>
      <c r="L10" s="23">
        <f t="shared" si="1"/>
        <v>76.444199687987521</v>
      </c>
      <c r="M10" s="24">
        <f t="shared" si="2"/>
        <v>331.2158003120125</v>
      </c>
    </row>
    <row r="11" spans="3:24" ht="46.5" customHeight="1" x14ac:dyDescent="0.25">
      <c r="C11" s="1" t="s">
        <v>8</v>
      </c>
      <c r="D11" s="2">
        <v>1700</v>
      </c>
      <c r="E11" s="2">
        <f t="shared" si="3"/>
        <v>12250</v>
      </c>
      <c r="F11" s="2">
        <v>1539.42</v>
      </c>
      <c r="G11" s="2">
        <f t="shared" si="4"/>
        <v>10775.94</v>
      </c>
      <c r="H11" s="3">
        <f t="shared" si="5"/>
        <v>0.23980000000000001</v>
      </c>
      <c r="I11" s="4">
        <f t="shared" si="6"/>
        <v>2666.5149999999999</v>
      </c>
      <c r="J11" s="18">
        <f t="shared" si="0"/>
        <v>407.66</v>
      </c>
      <c r="L11" s="23">
        <f t="shared" si="1"/>
        <v>76.444199687987521</v>
      </c>
      <c r="M11" s="24">
        <f t="shared" si="2"/>
        <v>331.2158003120125</v>
      </c>
    </row>
    <row r="12" spans="3:24" ht="46.5" customHeight="1" x14ac:dyDescent="0.25">
      <c r="C12" s="1" t="s">
        <v>9</v>
      </c>
      <c r="D12" s="2">
        <v>1700</v>
      </c>
      <c r="E12" s="2">
        <f t="shared" si="3"/>
        <v>13950</v>
      </c>
      <c r="F12" s="2">
        <v>1539.42</v>
      </c>
      <c r="G12" s="2">
        <f t="shared" si="4"/>
        <v>12315.36</v>
      </c>
      <c r="H12" s="3">
        <f t="shared" si="5"/>
        <v>0.23980000000000001</v>
      </c>
      <c r="I12" s="4">
        <f t="shared" si="6"/>
        <v>3074.1749999999997</v>
      </c>
      <c r="J12" s="18">
        <f t="shared" si="0"/>
        <v>407.66</v>
      </c>
      <c r="L12" s="23">
        <f t="shared" si="1"/>
        <v>76.444199687987521</v>
      </c>
      <c r="M12" s="24">
        <f t="shared" si="2"/>
        <v>331.2158003120125</v>
      </c>
    </row>
    <row r="13" spans="3:24" ht="46.5" customHeight="1" x14ac:dyDescent="0.25">
      <c r="C13" s="1" t="s">
        <v>10</v>
      </c>
      <c r="D13" s="2">
        <v>2000</v>
      </c>
      <c r="E13" s="2">
        <f t="shared" si="3"/>
        <v>15950</v>
      </c>
      <c r="F13" s="2">
        <v>1539.42</v>
      </c>
      <c r="G13" s="2">
        <f t="shared" si="4"/>
        <v>13854.78</v>
      </c>
      <c r="H13" s="3">
        <f t="shared" si="5"/>
        <v>0.1237</v>
      </c>
      <c r="I13" s="4">
        <f t="shared" si="6"/>
        <v>3321.5749999999998</v>
      </c>
      <c r="J13" s="18">
        <f t="shared" si="0"/>
        <v>247.4</v>
      </c>
      <c r="L13" s="23">
        <f t="shared" si="1"/>
        <v>46.392324492979725</v>
      </c>
      <c r="M13" s="24">
        <f t="shared" si="2"/>
        <v>201.00767550702028</v>
      </c>
    </row>
    <row r="14" spans="3:24" ht="46.5" customHeight="1" x14ac:dyDescent="0.25">
      <c r="C14" s="1" t="s">
        <v>19</v>
      </c>
      <c r="D14" s="2">
        <v>2200</v>
      </c>
      <c r="E14" s="2">
        <f>E13+D14</f>
        <v>18150</v>
      </c>
      <c r="F14" s="2">
        <v>1539.42</v>
      </c>
      <c r="G14" s="2">
        <f>G13+F14</f>
        <v>15394.2</v>
      </c>
      <c r="H14" s="3">
        <f t="shared" si="5"/>
        <v>6.3899999999999998E-2</v>
      </c>
      <c r="I14" s="4">
        <f t="shared" si="6"/>
        <v>3462.1549999999997</v>
      </c>
      <c r="J14" s="18">
        <f t="shared" si="0"/>
        <v>140.57999999999998</v>
      </c>
      <c r="K14" s="14"/>
      <c r="L14" s="23">
        <f t="shared" si="1"/>
        <v>26.361491419656787</v>
      </c>
      <c r="M14" s="24">
        <f t="shared" si="2"/>
        <v>114.2185085803432</v>
      </c>
    </row>
    <row r="15" spans="3:24" ht="46.5" customHeight="1" x14ac:dyDescent="0.25">
      <c r="C15" s="1" t="s">
        <v>11</v>
      </c>
      <c r="D15" s="2">
        <v>1700</v>
      </c>
      <c r="E15" s="2">
        <f>E14+D15</f>
        <v>19850</v>
      </c>
      <c r="F15" s="2">
        <v>1539.42</v>
      </c>
      <c r="G15" s="2">
        <f>G14+F15</f>
        <v>16933.620000000003</v>
      </c>
      <c r="H15" s="3">
        <f t="shared" si="5"/>
        <v>0.23980000000000001</v>
      </c>
      <c r="I15" s="4">
        <f t="shared" si="6"/>
        <v>3869.8149999999996</v>
      </c>
      <c r="J15" s="18">
        <f t="shared" si="0"/>
        <v>407.66</v>
      </c>
      <c r="K15" s="14"/>
      <c r="L15" s="23">
        <f t="shared" si="1"/>
        <v>76.444199687987521</v>
      </c>
      <c r="M15" s="24">
        <f t="shared" si="2"/>
        <v>331.2158003120125</v>
      </c>
    </row>
    <row r="16" spans="3:24" ht="46.5" customHeight="1" thickBot="1" x14ac:dyDescent="0.3">
      <c r="C16" s="9" t="s">
        <v>12</v>
      </c>
      <c r="D16" s="10">
        <v>2700</v>
      </c>
      <c r="E16" s="10">
        <f t="shared" si="3"/>
        <v>22550</v>
      </c>
      <c r="F16" s="2">
        <v>1539.42</v>
      </c>
      <c r="G16" s="2">
        <f t="shared" si="4"/>
        <v>18473.04</v>
      </c>
      <c r="H16" s="3">
        <f>ROUND($H$1/0.6*((1.6*G16/E16)-1),4)</f>
        <v>0.16600000000000001</v>
      </c>
      <c r="I16" s="21">
        <f>H16*E16</f>
        <v>3743.3</v>
      </c>
      <c r="J16" s="5">
        <f t="shared" ref="J16" si="7">I16-I15</f>
        <v>-126.51499999999942</v>
      </c>
      <c r="K16" s="15"/>
      <c r="L16" s="23">
        <f t="shared" si="1"/>
        <v>-23.724029641185542</v>
      </c>
      <c r="M16" s="24">
        <f t="shared" si="2"/>
        <v>-102.79097035881388</v>
      </c>
    </row>
  </sheetData>
  <mergeCells count="1">
    <mergeCell ref="C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C31E-4C8E-4A29-B80E-B8A30B029E0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REGUL PROGRES JUSQU'A DEC</vt:lpstr>
      <vt:lpstr>REGUL ANNUELLE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2019-09-09T15:16:47Z</dcterms:created>
  <dcterms:modified xsi:type="dcterms:W3CDTF">2020-02-12T05:38:22Z</dcterms:modified>
</cp:coreProperties>
</file>