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\PAIE N1 V3 Cotisations P1\Documents\"/>
    </mc:Choice>
  </mc:AlternateContent>
  <xr:revisionPtr revIDLastSave="0" documentId="13_ncr:1_{41F1ECD5-FC55-4BD8-B77A-3E827823B834}" xr6:coauthVersionLast="44" xr6:coauthVersionMax="44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Grille de cotisations 2017" sheetId="12" state="hidden" r:id="rId1"/>
    <sheet name="exemple  bulletin non-cadre" sheetId="3" r:id="rId2"/>
  </sheets>
  <definedNames>
    <definedName name="_Toc377572300" localSheetId="0">'Grille de cotisations 2017'!#REF!</definedName>
    <definedName name="_Toc409093540" localSheetId="1">'exemple  bulletin non-cadre'!$A$2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3" l="1"/>
  <c r="B25" i="3"/>
  <c r="K31" i="3"/>
  <c r="I22" i="3" l="1"/>
  <c r="I23" i="3"/>
  <c r="I24" i="3" s="1"/>
  <c r="I25" i="3" s="1"/>
  <c r="F22" i="3" s="1"/>
  <c r="C19" i="12"/>
  <c r="B30" i="3"/>
  <c r="F30" i="3" s="1"/>
  <c r="B19" i="3" s="1"/>
  <c r="D30" i="3"/>
  <c r="B28" i="3"/>
  <c r="D28" i="3"/>
  <c r="B27" i="3"/>
  <c r="D27" i="3" s="1"/>
  <c r="B24" i="3"/>
  <c r="F24" i="3"/>
  <c r="B23" i="3"/>
  <c r="F23" i="3" s="1"/>
  <c r="B10" i="3"/>
  <c r="F10" i="3" s="1"/>
  <c r="F28" i="3"/>
  <c r="F27" i="3"/>
  <c r="B20" i="3" l="1"/>
  <c r="D19" i="3"/>
  <c r="B11" i="3"/>
  <c r="F11" i="3" l="1"/>
  <c r="B12" i="3"/>
  <c r="D11" i="3"/>
  <c r="B21" i="3"/>
  <c r="D21" i="3" s="1"/>
  <c r="D20" i="3"/>
  <c r="D12" i="3" l="1"/>
  <c r="F12" i="3"/>
  <c r="B13" i="3"/>
  <c r="D33" i="3"/>
  <c r="D34" i="3" s="1"/>
  <c r="F13" i="3" l="1"/>
  <c r="B14" i="3"/>
  <c r="B15" i="3" l="1"/>
  <c r="F14" i="3"/>
  <c r="B16" i="3" l="1"/>
  <c r="F15" i="3"/>
  <c r="B17" i="3" l="1"/>
  <c r="F17" i="3" s="1"/>
  <c r="F16" i="3"/>
  <c r="B18" i="3"/>
  <c r="F18" i="3" s="1"/>
  <c r="F33" i="3" s="1"/>
</calcChain>
</file>

<file path=xl/sharedStrings.xml><?xml version="1.0" encoding="utf-8"?>
<sst xmlns="http://schemas.openxmlformats.org/spreadsheetml/2006/main" count="114" uniqueCount="94">
  <si>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</si>
  <si>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</si>
  <si>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</si>
  <si>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</si>
  <si>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</si>
  <si>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</si>
  <si>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</si>
  <si>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</si>
  <si>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</si>
  <si>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</si>
  <si>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</si>
  <si>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</si>
  <si>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</si>
  <si>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</si>
  <si>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</si>
  <si>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</si>
  <si>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</si>
  <si>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</si>
  <si>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Salaire brut</t>
  </si>
  <si>
    <t>Retenues sal</t>
  </si>
  <si>
    <t>AGFF TA</t>
  </si>
  <si>
    <t>Cot patron.</t>
  </si>
  <si>
    <t>Total de cotisations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</si>
  <si>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</si>
  <si>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</si>
  <si>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</si>
  <si>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</si>
  <si>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</si>
  <si>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</si>
  <si>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</si>
  <si>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</si>
  <si>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</si>
  <si>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</si>
  <si>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</si>
  <si>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</si>
  <si>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</si>
  <si>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</si>
  <si>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</si>
  <si>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</si>
  <si>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Net à payer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</si>
  <si>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</si>
  <si>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</si>
  <si>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</si>
  <si>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</si>
  <si>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</si>
  <si>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</si>
  <si>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</si>
  <si>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</si>
  <si>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</si>
  <si>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</si>
  <si>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</si>
  <si>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</si>
  <si>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</si>
  <si>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Assiettes</t>
  </si>
  <si>
    <r>
      <t xml:space="preserve">Vieillesse sur </t>
    </r>
    <r>
      <rPr>
        <b/>
        <sz val="9"/>
        <color rgb="FFFF0000"/>
        <rFont val="Verdana"/>
        <family val="2"/>
      </rPr>
      <t>salaire brut</t>
    </r>
  </si>
  <si>
    <r>
      <t xml:space="preserve">Maladie </t>
    </r>
    <r>
      <rPr>
        <b/>
        <sz val="9"/>
        <color rgb="FFFF0000"/>
        <rFont val="Verdana"/>
        <family val="2"/>
      </rPr>
      <t>sur salaire brut</t>
    </r>
  </si>
  <si>
    <r>
      <t xml:space="preserve">Versement transport </t>
    </r>
    <r>
      <rPr>
        <b/>
        <sz val="9"/>
        <color rgb="FFFF0000"/>
        <rFont val="Verdana"/>
        <family val="2"/>
      </rPr>
      <t>sur salaire brut</t>
    </r>
  </si>
  <si>
    <r>
      <t xml:space="preserve">Allocations familiales </t>
    </r>
    <r>
      <rPr>
        <b/>
        <sz val="9"/>
        <color rgb="FFFF0000"/>
        <rFont val="Verdana"/>
        <family val="2"/>
      </rPr>
      <t>sur salaire brut</t>
    </r>
  </si>
  <si>
    <r>
      <t xml:space="preserve">Contribution de solidarité autonomie </t>
    </r>
    <r>
      <rPr>
        <b/>
        <sz val="9"/>
        <color rgb="FFFF0000"/>
        <rFont val="Verdana"/>
        <family val="2"/>
      </rPr>
      <t>sur salaire brut</t>
    </r>
  </si>
  <si>
    <r>
      <t xml:space="preserve">Accident du travail </t>
    </r>
    <r>
      <rPr>
        <b/>
        <sz val="9"/>
        <color rgb="FFFF0000"/>
        <rFont val="Verdana"/>
        <family val="2"/>
      </rPr>
      <t>sur salaire brut</t>
    </r>
  </si>
  <si>
    <r>
      <t>Allocations logement FNAL</t>
    </r>
    <r>
      <rPr>
        <i/>
        <u/>
        <sz val="9"/>
        <color rgb="FF000000"/>
        <rFont val="Verdana"/>
        <family val="2"/>
      </rPr>
      <t xml:space="preserve"> </t>
    </r>
    <r>
      <rPr>
        <b/>
        <i/>
        <u/>
        <sz val="9"/>
        <color rgb="FFFF0000"/>
        <rFont val="Verdana"/>
        <family val="2"/>
      </rPr>
      <t>sur TA</t>
    </r>
  </si>
  <si>
    <r>
      <t>Vieillesse</t>
    </r>
    <r>
      <rPr>
        <b/>
        <sz val="9"/>
        <color rgb="FFFF0000"/>
        <rFont val="Verdana"/>
        <family val="2"/>
      </rPr>
      <t xml:space="preserve"> sur TA</t>
    </r>
  </si>
  <si>
    <r>
      <t>Chômage 1</t>
    </r>
    <r>
      <rPr>
        <b/>
        <sz val="9"/>
        <color rgb="FFFF0000"/>
        <rFont val="Verdana"/>
        <family val="2"/>
      </rPr>
      <t xml:space="preserve"> sur TA + TB</t>
    </r>
  </si>
  <si>
    <r>
      <t xml:space="preserve">AGS </t>
    </r>
    <r>
      <rPr>
        <b/>
        <sz val="9"/>
        <color rgb="FFFF0000"/>
        <rFont val="Verdana"/>
        <family val="2"/>
      </rPr>
      <t>sur TA + TB</t>
    </r>
  </si>
  <si>
    <r>
      <t xml:space="preserve">NON CADRES </t>
    </r>
    <r>
      <rPr>
        <b/>
        <sz val="9"/>
        <color rgb="FFFF0000"/>
        <rFont val="Verdana"/>
        <family val="2"/>
      </rPr>
      <t>sur TA</t>
    </r>
  </si>
  <si>
    <r>
      <t xml:space="preserve">Prévoyance </t>
    </r>
    <r>
      <rPr>
        <b/>
        <sz val="9"/>
        <color rgb="FFFF0000"/>
        <rFont val="Verdana"/>
        <family val="2"/>
      </rPr>
      <t>sur salaire brut</t>
    </r>
  </si>
  <si>
    <t>Taux salarial</t>
  </si>
  <si>
    <t>Taux patronal</t>
  </si>
  <si>
    <t>URSSAF</t>
  </si>
  <si>
    <t>Chômage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</si>
  <si>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</si>
  <si>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</si>
  <si>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</si>
  <si>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</si>
  <si>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Contribution au dialogue social</t>
  </si>
  <si>
    <t>Pénibilité cotisation universelle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</si>
  <si>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</si>
  <si>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</si>
  <si>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</si>
  <si>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</si>
  <si>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</si>
  <si>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</si>
  <si>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</si>
  <si>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</si>
  <si>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</si>
  <si>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</si>
  <si>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</si>
  <si>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</si>
  <si>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</si>
  <si>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r>
      <t xml:space="preserve">CEG </t>
    </r>
    <r>
      <rPr>
        <b/>
        <sz val="9"/>
        <color rgb="FFFF0000"/>
        <rFont val="Verdana"/>
        <family val="2"/>
      </rPr>
      <t>SUR TA</t>
    </r>
  </si>
  <si>
    <t>15 salariés, prevoyance 0,5% et 1,10%, mutuelle : 20 et 40 €, versement transport 1%, accident du travail : 2,50%</t>
  </si>
  <si>
    <t>Bulletin d’un salarié dont le salaire est inférieur au plafond</t>
  </si>
  <si>
    <r>
      <t xml:space="preserve">Allègement FILLON = </t>
    </r>
    <r>
      <rPr>
        <b/>
        <sz val="10"/>
        <color rgb="FFFF0000"/>
        <rFont val="Arial"/>
        <family val="2"/>
      </rPr>
      <t>0,3205/0,6 * ((1,6 * 10,15 *151,6666 / 2250)-1)</t>
    </r>
  </si>
  <si>
    <r>
      <t xml:space="preserve">Forfait social </t>
    </r>
    <r>
      <rPr>
        <sz val="10"/>
        <color rgb="FFFF0000"/>
        <rFont val="Verdana"/>
        <family val="2"/>
      </rPr>
      <t>sur patronales de prévoyances et mutuelles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</si>
</sst>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  <numFmt numFmtId="166" formatCode="0.0000%"/>
    <numFmt numFmtId="167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Verdana"/>
      <family val="2"/>
    </font>
    <font>
      <i/>
      <u/>
      <sz val="9"/>
      <color rgb="FF000000"/>
      <name val="Verdana"/>
      <family val="2"/>
    </font>
    <font>
      <b/>
      <i/>
      <u/>
      <sz val="9"/>
      <color rgb="FFFF0000"/>
      <name val="Verdana"/>
      <family val="2"/>
    </font>
    <font>
      <b/>
      <u/>
      <sz val="9"/>
      <color rgb="FFFF0000"/>
      <name val="Verdana"/>
      <family val="2"/>
    </font>
    <font>
      <b/>
      <i/>
      <u val="singleAccounting"/>
      <sz val="9"/>
      <color rgb="FFFF0000"/>
      <name val="Verdana"/>
      <family val="2"/>
    </font>
    <font>
      <b/>
      <sz val="10"/>
      <name val="Arial"/>
      <family val="2"/>
    </font>
    <font>
      <b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/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0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0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65" fontId="14" fillId="2" borderId="4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0" fontId="14" fillId="0" borderId="6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20" fillId="0" borderId="0" xfId="0" applyFont="1" applyAlignment="1">
      <alignment horizontal="centerContinuous" vertical="center"/>
    </xf>
    <xf numFmtId="8" fontId="7" fillId="0" borderId="0" xfId="0" applyNumberFormat="1" applyFont="1" applyAlignment="1">
      <alignment horizontal="justify" vertical="center"/>
    </xf>
    <xf numFmtId="0" fontId="8" fillId="0" borderId="13" xfId="0" applyFont="1" applyFill="1" applyBorder="1" applyAlignment="1">
      <alignment horizontal="left" vertical="center"/>
    </xf>
    <xf numFmtId="8" fontId="8" fillId="0" borderId="14" xfId="0" applyNumberFormat="1" applyFont="1" applyFill="1" applyBorder="1" applyAlignment="1">
      <alignment horizontal="right" vertical="center"/>
    </xf>
    <xf numFmtId="10" fontId="8" fillId="0" borderId="14" xfId="0" applyNumberFormat="1" applyFont="1" applyFill="1" applyBorder="1" applyAlignment="1">
      <alignment horizontal="center" vertical="center"/>
    </xf>
    <xf numFmtId="10" fontId="8" fillId="3" borderId="14" xfId="0" applyNumberFormat="1" applyFont="1" applyFill="1" applyBorder="1" applyAlignment="1">
      <alignment horizontal="center" vertical="center"/>
    </xf>
    <xf numFmtId="8" fontId="11" fillId="3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8" fontId="8" fillId="0" borderId="17" xfId="0" applyNumberFormat="1" applyFont="1" applyFill="1" applyBorder="1" applyAlignment="1">
      <alignment horizontal="right" vertical="center"/>
    </xf>
    <xf numFmtId="10" fontId="8" fillId="0" borderId="17" xfId="0" applyNumberFormat="1" applyFont="1" applyFill="1" applyBorder="1" applyAlignment="1">
      <alignment horizontal="center" vertical="center"/>
    </xf>
    <xf numFmtId="10" fontId="8" fillId="3" borderId="17" xfId="0" applyNumberFormat="1" applyFont="1" applyFill="1" applyBorder="1" applyAlignment="1">
      <alignment horizontal="center" vertical="center"/>
    </xf>
    <xf numFmtId="8" fontId="11" fillId="3" borderId="1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10" fontId="8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8" fontId="3" fillId="0" borderId="17" xfId="0" applyNumberFormat="1" applyFont="1" applyFill="1" applyBorder="1" applyAlignment="1">
      <alignment horizontal="right" vertical="center"/>
    </xf>
    <xf numFmtId="10" fontId="3" fillId="0" borderId="17" xfId="0" applyNumberFormat="1" applyFont="1" applyFill="1" applyBorder="1" applyAlignment="1">
      <alignment horizontal="center" vertical="center"/>
    </xf>
    <xf numFmtId="165" fontId="3" fillId="3" borderId="17" xfId="4" applyNumberFormat="1" applyFont="1" applyFill="1" applyBorder="1" applyAlignment="1">
      <alignment horizontal="center" vertical="center"/>
    </xf>
    <xf numFmtId="8" fontId="21" fillId="0" borderId="17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10" fontId="21" fillId="3" borderId="17" xfId="0" applyNumberFormat="1" applyFont="1" applyFill="1" applyBorder="1" applyAlignment="1">
      <alignment horizontal="center" vertical="center"/>
    </xf>
    <xf numFmtId="44" fontId="8" fillId="0" borderId="17" xfId="0" applyNumberFormat="1" applyFont="1" applyFill="1" applyBorder="1" applyAlignment="1">
      <alignment horizontal="right" vertical="center"/>
    </xf>
    <xf numFmtId="44" fontId="8" fillId="3" borderId="18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8" fontId="8" fillId="3" borderId="1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44" fontId="10" fillId="0" borderId="2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left" vertical="center"/>
    </xf>
    <xf numFmtId="10" fontId="29" fillId="3" borderId="17" xfId="0" applyNumberFormat="1" applyFont="1" applyFill="1" applyBorder="1" applyAlignment="1">
      <alignment horizontal="center" vertical="center"/>
    </xf>
    <xf numFmtId="44" fontId="26" fillId="3" borderId="17" xfId="1" applyFont="1" applyFill="1" applyBorder="1" applyAlignment="1">
      <alignment horizontal="right" vertical="center"/>
    </xf>
    <xf numFmtId="10" fontId="28" fillId="0" borderId="17" xfId="0" applyNumberFormat="1" applyFont="1" applyFill="1" applyBorder="1" applyAlignment="1">
      <alignment horizontal="center" vertical="center"/>
    </xf>
    <xf numFmtId="10" fontId="28" fillId="3" borderId="17" xfId="0" applyNumberFormat="1" applyFont="1" applyFill="1" applyBorder="1" applyAlignment="1">
      <alignment horizontal="center" vertical="center"/>
    </xf>
    <xf numFmtId="44" fontId="30" fillId="0" borderId="17" xfId="1" applyFont="1" applyFill="1" applyBorder="1" applyAlignment="1">
      <alignment horizontal="right" vertical="center"/>
    </xf>
    <xf numFmtId="44" fontId="30" fillId="3" borderId="18" xfId="1" applyFont="1" applyFill="1" applyBorder="1" applyAlignment="1">
      <alignment horizontal="right" vertical="center"/>
    </xf>
    <xf numFmtId="44" fontId="10" fillId="0" borderId="1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8" fontId="31" fillId="3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justify" vertical="center"/>
    </xf>
    <xf numFmtId="0" fontId="32" fillId="0" borderId="1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10" fontId="16" fillId="0" borderId="4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10" fontId="14" fillId="0" borderId="8" xfId="0" applyNumberFormat="1" applyFont="1" applyFill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14" fillId="0" borderId="1" xfId="0" applyFont="1" applyFill="1" applyBorder="1" applyAlignment="1">
      <alignment horizontal="justify" vertical="center"/>
    </xf>
    <xf numFmtId="0" fontId="14" fillId="0" borderId="3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/>
    <xf numFmtId="0" fontId="0" fillId="0" borderId="0" xfId="0" applyAlignment="1"/>
    <xf numFmtId="0" fontId="8" fillId="0" borderId="1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3" fillId="0" borderId="0" xfId="0" applyFont="1" applyAlignment="1"/>
    <xf numFmtId="8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11" fillId="0" borderId="17" xfId="0" applyNumberFormat="1" applyFont="1" applyFill="1" applyBorder="1" applyAlignment="1">
      <alignment horizontal="right" vertical="center"/>
    </xf>
    <xf numFmtId="44" fontId="11" fillId="3" borderId="18" xfId="0" applyNumberFormat="1" applyFont="1" applyFill="1" applyBorder="1" applyAlignment="1">
      <alignment horizontal="right" vertical="center"/>
    </xf>
    <xf numFmtId="10" fontId="11" fillId="3" borderId="17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2889250</xdr:colOff>
      <xdr:row>31</xdr:row>
      <xdr:rowOff>0</xdr:rowOff>
    </xdr:from>
    <xdr:to>
      <xdr:col>1</xdr:col>
      <xdr:colOff>433916</xdr:colOff>
      <xdr:row>31</xdr:row>
      <xdr:rowOff>10584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89250" y="6932084"/>
          <a:ext cx="1598083" cy="645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Parts patronales de mutuelle et prévoyance = 40,00 + 24,75</a:t>
          </a:r>
        </a:p>
      </xdr:txBody>
    </xdr:sp>
    <xdr:clientData/>
  </xdr:twoCellAnchor>
  <xdr:twoCellAnchor>
    <xdr:from>
      <xdr:col>0</xdr:col>
      <xdr:colOff>1439335</xdr:colOff>
      <xdr:row>18</xdr:row>
      <xdr:rowOff>95250</xdr:rowOff>
    </xdr:from>
    <xdr:to>
      <xdr:col>1</xdr:col>
      <xdr:colOff>31752</xdr:colOff>
      <xdr:row>20</xdr:row>
      <xdr:rowOff>148167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AAA3CED-9557-4365-A44D-FC78F1CE2310}"/>
            </a:ext>
          </a:extLst>
        </xdr:cNvPr>
        <xdr:cNvSpPr txBox="1"/>
      </xdr:nvSpPr>
      <xdr:spPr>
        <a:xfrm>
          <a:off x="1439335" y="4222750"/>
          <a:ext cx="2508250" cy="53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98,25% du salaire brut+ parts patronales de mutuelles et prévoyance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opLeftCell="A13" zoomScaleNormal="100" workbookViewId="0">
      <selection activeCell="A18" sqref="A18"/>
    </sheetView>
  </sheetViews>
  <sheetFormatPr baseColWidth="10" defaultRowHeight="14.25" x14ac:dyDescent="0.25"/>
  <cols>
    <col min="1" max="1" width="43.42578125" style="6" customWidth="1"/>
    <col min="2" max="2" width="39" style="6" customWidth="1"/>
    <col min="3" max="3" width="18.5703125" style="6" customWidth="1"/>
    <col min="4" max="4" width="20.5703125" style="6" customWidth="1"/>
    <col min="5" max="5" width="8" style="6" customWidth="1"/>
    <col min="6" max="6" width="61.5703125" style="6" customWidth="1"/>
    <col min="7" max="8" width="11.42578125" style="6"/>
    <col min="9" max="9" width="11.85546875" style="6" customWidth="1"/>
    <col min="10" max="10" width="11.42578125" style="6"/>
    <col min="11" max="11" width="13.28515625" style="6" customWidth="1"/>
    <col min="12" max="16384" width="11.42578125" style="6"/>
  </cols>
  <sheetData>
    <row r="1" spans="1:5" ht="22.5" x14ac:dyDescent="0.25">
      <c r="A1" s="41" t="s">
        <v>70</v>
      </c>
      <c r="B1" s="8"/>
      <c r="C1" s="8"/>
      <c r="D1" s="8"/>
      <c r="E1" s="7"/>
    </row>
    <row r="3" spans="1:5" ht="15" thickBot="1" x14ac:dyDescent="0.3"/>
    <row r="4" spans="1:5" x14ac:dyDescent="0.25">
      <c r="A4" s="102"/>
      <c r="B4" s="104" t="s">
        <v>71</v>
      </c>
      <c r="C4" s="9" t="s">
        <v>23</v>
      </c>
      <c r="D4" s="27" t="s">
        <v>23</v>
      </c>
    </row>
    <row r="5" spans="1:5" ht="15" thickBot="1" x14ac:dyDescent="0.3">
      <c r="A5" s="103"/>
      <c r="B5" s="105"/>
      <c r="C5" s="10" t="s">
        <v>24</v>
      </c>
      <c r="D5" s="28" t="s">
        <v>25</v>
      </c>
    </row>
    <row r="6" spans="1:5" ht="18.75" customHeight="1" thickBot="1" x14ac:dyDescent="0.3">
      <c r="A6" s="106" t="s">
        <v>41</v>
      </c>
      <c r="B6" s="107"/>
      <c r="C6" s="107"/>
      <c r="D6" s="108"/>
    </row>
    <row r="7" spans="1:5" ht="18.75" customHeight="1" thickBot="1" x14ac:dyDescent="0.3">
      <c r="A7" s="13"/>
      <c r="B7" s="12"/>
      <c r="C7" s="12"/>
      <c r="D7" s="29"/>
    </row>
    <row r="8" spans="1:5" ht="18.75" customHeight="1" thickBot="1" x14ac:dyDescent="0.3">
      <c r="A8" s="14" t="s">
        <v>30</v>
      </c>
      <c r="B8" s="12"/>
      <c r="C8" s="12"/>
      <c r="D8" s="29"/>
    </row>
    <row r="9" spans="1:5" ht="18.75" customHeight="1" thickBot="1" x14ac:dyDescent="0.3">
      <c r="A9" s="15" t="s">
        <v>28</v>
      </c>
      <c r="B9" s="12" t="s">
        <v>0</v>
      </c>
      <c r="C9" s="16">
        <v>7.4999999999999997E-3</v>
      </c>
      <c r="D9" s="30">
        <v>0.12889999999999999</v>
      </c>
    </row>
    <row r="10" spans="1:5" ht="18.75" customHeight="1" thickBot="1" x14ac:dyDescent="0.3">
      <c r="A10" s="15" t="s">
        <v>29</v>
      </c>
      <c r="B10" s="12" t="s">
        <v>0</v>
      </c>
      <c r="C10" s="16">
        <v>4.0000000000000001E-3</v>
      </c>
      <c r="D10" s="30">
        <v>1.9E-2</v>
      </c>
    </row>
    <row r="11" spans="1:5" ht="18.75" customHeight="1" thickBot="1" x14ac:dyDescent="0.3">
      <c r="A11" s="15" t="s">
        <v>2</v>
      </c>
      <c r="B11" s="12" t="s">
        <v>0</v>
      </c>
      <c r="C11" s="12"/>
      <c r="D11" s="31" t="s">
        <v>3</v>
      </c>
    </row>
    <row r="12" spans="1:5" ht="18.75" customHeight="1" thickBot="1" x14ac:dyDescent="0.3">
      <c r="A12" s="15" t="s">
        <v>72</v>
      </c>
      <c r="B12" s="12" t="s">
        <v>0</v>
      </c>
      <c r="C12" s="12"/>
      <c r="D12" s="30">
        <v>5.2499999999999998E-2</v>
      </c>
    </row>
    <row r="13" spans="1:5" ht="18.75" customHeight="1" thickBot="1" x14ac:dyDescent="0.3">
      <c r="A13" s="15" t="s">
        <v>73</v>
      </c>
      <c r="B13" s="12" t="s">
        <v>0</v>
      </c>
      <c r="C13" s="12"/>
      <c r="D13" s="29" t="s">
        <v>4</v>
      </c>
    </row>
    <row r="14" spans="1:5" ht="18.75" customHeight="1" thickBot="1" x14ac:dyDescent="0.3">
      <c r="A14" s="15" t="s">
        <v>27</v>
      </c>
      <c r="B14" s="12" t="s">
        <v>0</v>
      </c>
      <c r="C14" s="12"/>
      <c r="D14" s="30">
        <v>5.0000000000000001E-3</v>
      </c>
    </row>
    <row r="15" spans="1:5" ht="18.75" customHeight="1" thickBot="1" x14ac:dyDescent="0.3">
      <c r="A15" s="15" t="s">
        <v>5</v>
      </c>
      <c r="B15" s="12" t="s">
        <v>0</v>
      </c>
      <c r="C15" s="12"/>
      <c r="D15" s="30">
        <v>3.0000000000000001E-3</v>
      </c>
    </row>
    <row r="16" spans="1:5" ht="18.75" customHeight="1" thickBot="1" x14ac:dyDescent="0.3">
      <c r="A16" s="15" t="s">
        <v>74</v>
      </c>
      <c r="B16" s="12" t="s">
        <v>0</v>
      </c>
      <c r="C16" s="12"/>
      <c r="D16" s="29" t="s">
        <v>6</v>
      </c>
    </row>
    <row r="17" spans="1:4" ht="18.75" customHeight="1" thickBot="1" x14ac:dyDescent="0.3">
      <c r="A17" s="15" t="s">
        <v>7</v>
      </c>
      <c r="B17" s="12" t="s">
        <v>0</v>
      </c>
      <c r="C17" s="12"/>
      <c r="D17" s="29" t="s">
        <v>8</v>
      </c>
    </row>
    <row r="18" spans="1:4" ht="18.75" customHeight="1" thickBot="1" x14ac:dyDescent="0.3">
      <c r="A18" s="15" t="s">
        <v>75</v>
      </c>
      <c r="B18" s="12" t="s">
        <v>0</v>
      </c>
      <c r="C18" s="12"/>
      <c r="D18" s="30">
        <v>1E-4</v>
      </c>
    </row>
    <row r="19" spans="1:4" ht="18.75" customHeight="1" thickBot="1" x14ac:dyDescent="0.3">
      <c r="A19" s="26" t="s">
        <v>33</v>
      </c>
      <c r="B19" s="95"/>
      <c r="C19" s="96">
        <f>C9+C10</f>
        <v>1.15E-2</v>
      </c>
      <c r="D19" s="29"/>
    </row>
    <row r="20" spans="1:4" ht="18.75" customHeight="1" thickBot="1" x14ac:dyDescent="0.3">
      <c r="A20" s="15"/>
      <c r="B20" s="17"/>
      <c r="C20" s="16"/>
      <c r="D20" s="29"/>
    </row>
    <row r="21" spans="1:4" ht="18.75" customHeight="1" thickBot="1" x14ac:dyDescent="0.3">
      <c r="A21" s="14" t="s">
        <v>31</v>
      </c>
      <c r="B21" s="17"/>
      <c r="C21" s="12"/>
      <c r="D21" s="29"/>
    </row>
    <row r="22" spans="1:4" ht="18.75" customHeight="1" thickBot="1" x14ac:dyDescent="0.3">
      <c r="A22" s="15" t="s">
        <v>32</v>
      </c>
      <c r="B22" s="12" t="s">
        <v>1</v>
      </c>
      <c r="C22" s="16">
        <v>6.9000000000000006E-2</v>
      </c>
      <c r="D22" s="30">
        <v>8.5500000000000007E-2</v>
      </c>
    </row>
    <row r="23" spans="1:4" ht="18.75" customHeight="1" thickBot="1" x14ac:dyDescent="0.3">
      <c r="A23" s="15" t="s">
        <v>26</v>
      </c>
      <c r="B23" s="12" t="s">
        <v>1</v>
      </c>
      <c r="C23" s="12"/>
      <c r="D23" s="30">
        <v>1E-3</v>
      </c>
    </row>
    <row r="24" spans="1:4" ht="18.75" customHeight="1" thickBot="1" x14ac:dyDescent="0.3">
      <c r="A24" s="15"/>
      <c r="B24" s="15"/>
      <c r="C24" s="12"/>
      <c r="D24" s="30"/>
    </row>
    <row r="25" spans="1:4" ht="18.75" customHeight="1" thickBot="1" x14ac:dyDescent="0.3">
      <c r="A25" s="15" t="s">
        <v>43</v>
      </c>
      <c r="B25" s="109" t="s">
        <v>50</v>
      </c>
      <c r="C25" s="16">
        <v>2.4E-2</v>
      </c>
      <c r="D25" s="30"/>
    </row>
    <row r="26" spans="1:4" ht="18.75" customHeight="1" thickBot="1" x14ac:dyDescent="0.3">
      <c r="A26" s="15" t="s">
        <v>45</v>
      </c>
      <c r="B26" s="110"/>
      <c r="C26" s="16">
        <v>5.0000000000000001E-3</v>
      </c>
      <c r="D26" s="29"/>
    </row>
    <row r="27" spans="1:4" ht="18.75" customHeight="1" thickBot="1" x14ac:dyDescent="0.3">
      <c r="A27" s="15" t="s">
        <v>44</v>
      </c>
      <c r="B27" s="111"/>
      <c r="C27" s="16">
        <v>5.0999999999999997E-2</v>
      </c>
      <c r="D27" s="29"/>
    </row>
    <row r="28" spans="1:4" ht="18.75" customHeight="1" thickBot="1" x14ac:dyDescent="0.3">
      <c r="A28" s="18" t="s">
        <v>40</v>
      </c>
      <c r="B28" s="12" t="s">
        <v>11</v>
      </c>
      <c r="C28" s="19"/>
      <c r="D28" s="32">
        <v>0.08</v>
      </c>
    </row>
    <row r="29" spans="1:4" ht="18.75" customHeight="1" thickBot="1" x14ac:dyDescent="0.3">
      <c r="A29" s="97" t="s">
        <v>69</v>
      </c>
      <c r="B29" s="12"/>
      <c r="C29" s="98">
        <v>2.4E-2</v>
      </c>
      <c r="D29" s="99">
        <v>0.04</v>
      </c>
    </row>
    <row r="30" spans="1:4" ht="18.75" customHeight="1" thickBot="1" x14ac:dyDescent="0.3">
      <c r="A30" s="15" t="s">
        <v>76</v>
      </c>
      <c r="B30" s="12" t="s">
        <v>77</v>
      </c>
      <c r="C30" s="16"/>
      <c r="D30" s="30">
        <v>2E-3</v>
      </c>
    </row>
    <row r="31" spans="1:4" ht="19.5" customHeight="1" thickBot="1" x14ac:dyDescent="0.3">
      <c r="A31" s="15"/>
      <c r="B31" s="12"/>
      <c r="C31" s="16"/>
      <c r="D31" s="30"/>
    </row>
    <row r="32" spans="1:4" ht="24" customHeight="1" thickBot="1" x14ac:dyDescent="0.3">
      <c r="A32" s="11" t="s">
        <v>34</v>
      </c>
      <c r="B32" s="20"/>
      <c r="C32" s="20"/>
      <c r="D32" s="33"/>
    </row>
    <row r="33" spans="1:4" ht="24" customHeight="1" thickBot="1" x14ac:dyDescent="0.3">
      <c r="A33" s="11"/>
      <c r="B33" s="12"/>
      <c r="C33" s="12"/>
      <c r="D33" s="29"/>
    </row>
    <row r="34" spans="1:4" ht="24" customHeight="1" thickBot="1" x14ac:dyDescent="0.3">
      <c r="A34" s="14" t="s">
        <v>31</v>
      </c>
      <c r="B34" s="12"/>
      <c r="C34" s="12"/>
      <c r="D34" s="29"/>
    </row>
    <row r="35" spans="1:4" ht="24" customHeight="1" thickBot="1" x14ac:dyDescent="0.3">
      <c r="A35" s="15" t="s">
        <v>46</v>
      </c>
      <c r="B35" s="12" t="s">
        <v>37</v>
      </c>
      <c r="C35" s="16">
        <v>3.1E-2</v>
      </c>
      <c r="D35" s="30">
        <v>4.65E-2</v>
      </c>
    </row>
    <row r="36" spans="1:4" ht="24" customHeight="1" thickBot="1" x14ac:dyDescent="0.3">
      <c r="A36" s="15" t="s">
        <v>42</v>
      </c>
      <c r="B36" s="12" t="s">
        <v>37</v>
      </c>
      <c r="C36" s="16">
        <v>8.0000000000000002E-3</v>
      </c>
      <c r="D36" s="30">
        <v>1.2E-2</v>
      </c>
    </row>
    <row r="37" spans="1:4" ht="24" customHeight="1" thickBot="1" x14ac:dyDescent="0.3">
      <c r="A37" s="15"/>
      <c r="B37" s="21"/>
      <c r="C37" s="22"/>
      <c r="D37" s="34"/>
    </row>
    <row r="38" spans="1:4" ht="15" thickBot="1" x14ac:dyDescent="0.3">
      <c r="A38" s="14" t="s">
        <v>35</v>
      </c>
      <c r="B38" s="23"/>
      <c r="C38" s="23"/>
      <c r="D38" s="35"/>
    </row>
    <row r="39" spans="1:4" ht="24" customHeight="1" thickBot="1" x14ac:dyDescent="0.3">
      <c r="A39" s="15" t="s">
        <v>46</v>
      </c>
      <c r="B39" s="37" t="s">
        <v>78</v>
      </c>
      <c r="C39" s="38">
        <v>8.1000000000000003E-2</v>
      </c>
      <c r="D39" s="39">
        <v>0.1215</v>
      </c>
    </row>
    <row r="40" spans="1:4" ht="24" customHeight="1" thickBot="1" x14ac:dyDescent="0.3">
      <c r="A40" s="15" t="s">
        <v>79</v>
      </c>
      <c r="B40" s="37" t="s">
        <v>78</v>
      </c>
      <c r="C40" s="16">
        <v>8.9999999999999993E-3</v>
      </c>
      <c r="D40" s="30">
        <v>1.2999999999999999E-2</v>
      </c>
    </row>
    <row r="41" spans="1:4" ht="24" customHeight="1" thickBot="1" x14ac:dyDescent="0.3">
      <c r="A41" s="24"/>
      <c r="B41" s="12"/>
      <c r="C41" s="12"/>
      <c r="D41" s="29"/>
    </row>
    <row r="42" spans="1:4" ht="24" customHeight="1" thickBot="1" x14ac:dyDescent="0.3">
      <c r="A42" s="11" t="s">
        <v>36</v>
      </c>
      <c r="B42" s="12"/>
      <c r="C42" s="12"/>
      <c r="D42" s="29"/>
    </row>
    <row r="43" spans="1:4" ht="24" customHeight="1" thickBot="1" x14ac:dyDescent="0.3">
      <c r="A43" s="14" t="s">
        <v>31</v>
      </c>
      <c r="B43" s="12"/>
      <c r="C43" s="12"/>
      <c r="D43" s="29"/>
    </row>
    <row r="44" spans="1:4" ht="24" customHeight="1" thickBot="1" x14ac:dyDescent="0.3">
      <c r="A44" s="15" t="s">
        <v>47</v>
      </c>
      <c r="B44" s="12" t="s">
        <v>1</v>
      </c>
      <c r="C44" s="16">
        <v>3.1E-2</v>
      </c>
      <c r="D44" s="30">
        <v>4.65E-2</v>
      </c>
    </row>
    <row r="45" spans="1:4" ht="24" customHeight="1" thickBot="1" x14ac:dyDescent="0.3">
      <c r="A45" s="15" t="s">
        <v>20</v>
      </c>
      <c r="B45" s="12" t="s">
        <v>1</v>
      </c>
      <c r="C45" s="16">
        <v>8.0000000000000002E-3</v>
      </c>
      <c r="D45" s="30">
        <v>1.2E-2</v>
      </c>
    </row>
    <row r="46" spans="1:4" ht="24" customHeight="1" thickBot="1" x14ac:dyDescent="0.3">
      <c r="A46" s="15"/>
      <c r="B46" s="12"/>
      <c r="C46" s="16"/>
      <c r="D46" s="30"/>
    </row>
    <row r="47" spans="1:4" ht="24" customHeight="1" thickBot="1" x14ac:dyDescent="0.3">
      <c r="A47" s="14" t="s">
        <v>38</v>
      </c>
      <c r="B47" s="12"/>
      <c r="C47" s="16"/>
      <c r="D47" s="30"/>
    </row>
    <row r="48" spans="1:4" ht="24" customHeight="1" thickBot="1" x14ac:dyDescent="0.3">
      <c r="A48" s="15" t="s">
        <v>51</v>
      </c>
      <c r="B48" s="12" t="s">
        <v>14</v>
      </c>
      <c r="C48" s="16">
        <v>7.8E-2</v>
      </c>
      <c r="D48" s="30">
        <v>0.1275</v>
      </c>
    </row>
    <row r="49" spans="1:4" ht="24" customHeight="1" thickBot="1" x14ac:dyDescent="0.3">
      <c r="A49" s="15" t="s">
        <v>48</v>
      </c>
      <c r="B49" s="12" t="s">
        <v>15</v>
      </c>
      <c r="C49" s="25">
        <v>2.4000000000000001E-4</v>
      </c>
      <c r="D49" s="36">
        <v>3.6000000000000002E-4</v>
      </c>
    </row>
    <row r="50" spans="1:4" ht="24" customHeight="1" thickBot="1" x14ac:dyDescent="0.3">
      <c r="A50" s="15" t="s">
        <v>49</v>
      </c>
      <c r="B50" s="12" t="s">
        <v>16</v>
      </c>
      <c r="C50" s="16">
        <v>1.2999999999999999E-3</v>
      </c>
      <c r="D50" s="30">
        <v>2.2000000000000001E-3</v>
      </c>
    </row>
    <row r="51" spans="1:4" ht="24" customHeight="1" thickBot="1" x14ac:dyDescent="0.3">
      <c r="A51" s="24"/>
      <c r="B51" s="12"/>
      <c r="C51" s="12"/>
      <c r="D51" s="29"/>
    </row>
    <row r="52" spans="1:4" ht="24" customHeight="1" thickBot="1" x14ac:dyDescent="0.3">
      <c r="A52" s="11" t="s">
        <v>17</v>
      </c>
      <c r="B52" s="12"/>
      <c r="C52" s="12"/>
      <c r="D52" s="29"/>
    </row>
    <row r="53" spans="1:4" ht="21.75" customHeight="1" thickBot="1" x14ac:dyDescent="0.3">
      <c r="A53" s="15" t="s">
        <v>80</v>
      </c>
      <c r="B53" s="12" t="s">
        <v>1</v>
      </c>
      <c r="C53" s="12"/>
      <c r="D53" s="30">
        <v>1.4999999999999999E-2</v>
      </c>
    </row>
    <row r="54" spans="1:4" ht="23.25" customHeight="1" thickBot="1" x14ac:dyDescent="0.3">
      <c r="A54" s="26" t="s">
        <v>81</v>
      </c>
      <c r="B54" s="112" t="s">
        <v>82</v>
      </c>
      <c r="C54" s="113"/>
      <c r="D54" s="114"/>
    </row>
    <row r="55" spans="1:4" ht="23.25" customHeight="1" thickBot="1" x14ac:dyDescent="0.3">
      <c r="A55" s="26"/>
      <c r="B55" s="12"/>
      <c r="C55" s="12"/>
      <c r="D55" s="29"/>
    </row>
    <row r="56" spans="1:4" ht="24" customHeight="1" thickBot="1" x14ac:dyDescent="0.3">
      <c r="A56" s="11" t="s">
        <v>83</v>
      </c>
      <c r="B56" s="12"/>
      <c r="C56" s="12"/>
      <c r="D56" s="29"/>
    </row>
    <row r="57" spans="1:4" ht="24" customHeight="1" thickBot="1" x14ac:dyDescent="0.3">
      <c r="A57" s="15" t="s">
        <v>84</v>
      </c>
      <c r="B57" s="12"/>
      <c r="C57" s="16"/>
      <c r="D57" s="30">
        <v>6.7999999999999996E-3</v>
      </c>
    </row>
    <row r="58" spans="1:4" ht="24" customHeight="1" thickBot="1" x14ac:dyDescent="0.3">
      <c r="A58" s="15" t="s">
        <v>85</v>
      </c>
      <c r="B58" s="12"/>
      <c r="C58" s="12"/>
      <c r="D58" s="29" t="s">
        <v>86</v>
      </c>
    </row>
    <row r="59" spans="1:4" ht="24" customHeight="1" thickBot="1" x14ac:dyDescent="0.3">
      <c r="A59" s="15" t="s">
        <v>87</v>
      </c>
      <c r="B59" s="12" t="s">
        <v>88</v>
      </c>
      <c r="C59" s="12"/>
      <c r="D59" s="30">
        <v>4.4999999999999997E-3</v>
      </c>
    </row>
  </sheetData>
  <mergeCells count="5">
    <mergeCell ref="A4:A5"/>
    <mergeCell ref="B4:B5"/>
    <mergeCell ref="A6:D6"/>
    <mergeCell ref="B25:B27"/>
    <mergeCell ref="B54:D54"/>
  </mergeCells>
  <pageMargins left="0" right="0" top="0" bottom="0" header="0" footer="0"/>
  <pageSetup paperSize="9" orientation="landscape" verticalDpi="2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43"/>
  <sheetViews>
    <sheetView tabSelected="1" topLeftCell="A4" zoomScale="90" zoomScaleNormal="90" workbookViewId="0">
      <selection activeCell="J13" sqref="J13"/>
    </sheetView>
  </sheetViews>
  <sheetFormatPr baseColWidth="10" defaultRowHeight="11.25" x14ac:dyDescent="0.25"/>
  <cols>
    <col min="1" max="1" width="61.5703125" style="2" customWidth="1"/>
    <col min="2" max="2" width="13.85546875" style="2" bestFit="1" customWidth="1"/>
    <col min="3" max="3" width="14.5703125" style="2" bestFit="1" customWidth="1"/>
    <col min="4" max="4" width="14.28515625" style="2" bestFit="1" customWidth="1"/>
    <col min="5" max="5" width="15.5703125" style="2" bestFit="1" customWidth="1"/>
    <col min="6" max="6" width="13.85546875" style="2" bestFit="1" customWidth="1"/>
    <col min="7" max="7" width="21.7109375" style="2" bestFit="1" customWidth="1"/>
    <col min="8" max="10" width="11.42578125" style="2" customWidth="1"/>
    <col min="11" max="11" width="12.42578125" style="2" bestFit="1" customWidth="1"/>
    <col min="12" max="16384" width="11.42578125" style="2"/>
  </cols>
  <sheetData>
    <row r="2" spans="1:6" ht="15.75" x14ac:dyDescent="0.25">
      <c r="A2" s="117" t="s">
        <v>91</v>
      </c>
      <c r="B2" s="118"/>
      <c r="C2" s="119"/>
      <c r="D2" s="119"/>
      <c r="E2" s="119"/>
      <c r="F2"/>
    </row>
    <row r="3" spans="1:6" ht="15" x14ac:dyDescent="0.25">
      <c r="C3"/>
      <c r="D3"/>
      <c r="E3"/>
      <c r="F3"/>
    </row>
    <row r="4" spans="1:6" ht="15" x14ac:dyDescent="0.25">
      <c r="A4" s="124" t="s">
        <v>90</v>
      </c>
      <c r="B4" s="125"/>
      <c r="C4" s="125"/>
      <c r="D4" s="125"/>
      <c r="E4" s="125"/>
      <c r="F4" s="125"/>
    </row>
    <row r="5" spans="1:6" ht="15.75" thickBot="1" x14ac:dyDescent="0.3">
      <c r="A5" s="3"/>
      <c r="B5"/>
      <c r="C5"/>
      <c r="D5"/>
      <c r="E5"/>
      <c r="F5"/>
    </row>
    <row r="6" spans="1:6" ht="24" customHeight="1" thickBot="1" x14ac:dyDescent="0.25">
      <c r="A6" s="88" t="s">
        <v>18</v>
      </c>
      <c r="B6" s="87">
        <v>2250</v>
      </c>
      <c r="C6" s="40"/>
      <c r="D6" s="40"/>
      <c r="E6" s="40"/>
      <c r="F6" s="40"/>
    </row>
    <row r="7" spans="1:6" ht="18" customHeight="1" x14ac:dyDescent="0.25">
      <c r="A7" s="120"/>
      <c r="B7" s="122" t="s">
        <v>53</v>
      </c>
      <c r="C7" s="122" t="s">
        <v>66</v>
      </c>
      <c r="D7" s="122" t="s">
        <v>19</v>
      </c>
      <c r="E7" s="115" t="s">
        <v>67</v>
      </c>
      <c r="F7" s="115" t="s">
        <v>21</v>
      </c>
    </row>
    <row r="8" spans="1:6" ht="18" customHeight="1" thickBot="1" x14ac:dyDescent="0.3">
      <c r="A8" s="121"/>
      <c r="B8" s="123"/>
      <c r="C8" s="123"/>
      <c r="D8" s="123"/>
      <c r="E8" s="116"/>
      <c r="F8" s="116"/>
    </row>
    <row r="9" spans="1:6" ht="18" customHeight="1" thickBot="1" x14ac:dyDescent="0.3">
      <c r="A9" s="93" t="s">
        <v>68</v>
      </c>
      <c r="B9" s="90"/>
      <c r="C9" s="90"/>
      <c r="D9" s="90"/>
      <c r="E9" s="91"/>
      <c r="F9" s="92"/>
    </row>
    <row r="10" spans="1:6" ht="19.5" customHeight="1" x14ac:dyDescent="0.25">
      <c r="A10" s="43" t="s">
        <v>55</v>
      </c>
      <c r="B10" s="44">
        <f>$B$6</f>
        <v>2250</v>
      </c>
      <c r="C10" s="45"/>
      <c r="D10" s="44"/>
      <c r="E10" s="46">
        <v>7.0000000000000007E-2</v>
      </c>
      <c r="F10" s="47">
        <f>B10*E10</f>
        <v>157.50000000000003</v>
      </c>
    </row>
    <row r="11" spans="1:6" ht="19.5" customHeight="1" x14ac:dyDescent="0.25">
      <c r="A11" s="48" t="s">
        <v>61</v>
      </c>
      <c r="B11" s="49">
        <f>B10</f>
        <v>2250</v>
      </c>
      <c r="C11" s="50">
        <v>6.9000000000000006E-2</v>
      </c>
      <c r="D11" s="49">
        <f t="shared" ref="D11:D12" si="0">B11*C11</f>
        <v>155.25</v>
      </c>
      <c r="E11" s="51">
        <v>8.5500000000000007E-2</v>
      </c>
      <c r="F11" s="52">
        <f t="shared" ref="F11:F18" si="1">B11*E11</f>
        <v>192.37500000000003</v>
      </c>
    </row>
    <row r="12" spans="1:6" ht="19.5" customHeight="1" x14ac:dyDescent="0.25">
      <c r="A12" s="48" t="s">
        <v>54</v>
      </c>
      <c r="B12" s="49">
        <f>B11</f>
        <v>2250</v>
      </c>
      <c r="C12" s="50">
        <v>4.0000000000000001E-3</v>
      </c>
      <c r="D12" s="49">
        <f t="shared" si="0"/>
        <v>9</v>
      </c>
      <c r="E12" s="51">
        <v>1.9E-2</v>
      </c>
      <c r="F12" s="52">
        <f t="shared" si="1"/>
        <v>42.75</v>
      </c>
    </row>
    <row r="13" spans="1:6" ht="19.5" customHeight="1" x14ac:dyDescent="0.25">
      <c r="A13" s="48" t="s">
        <v>56</v>
      </c>
      <c r="B13" s="49">
        <f t="shared" ref="B13:B17" si="2">B12</f>
        <v>2250</v>
      </c>
      <c r="C13" s="53"/>
      <c r="D13" s="54"/>
      <c r="E13" s="55">
        <v>0.01</v>
      </c>
      <c r="F13" s="52">
        <f t="shared" si="1"/>
        <v>22.5</v>
      </c>
    </row>
    <row r="14" spans="1:6" ht="19.5" customHeight="1" x14ac:dyDescent="0.25">
      <c r="A14" s="48" t="s">
        <v>57</v>
      </c>
      <c r="B14" s="49">
        <f t="shared" si="2"/>
        <v>2250</v>
      </c>
      <c r="C14" s="53"/>
      <c r="D14" s="54"/>
      <c r="E14" s="81">
        <v>3.4500000000000003E-2</v>
      </c>
      <c r="F14" s="52">
        <f t="shared" si="1"/>
        <v>77.625</v>
      </c>
    </row>
    <row r="15" spans="1:6" ht="19.5" customHeight="1" x14ac:dyDescent="0.25">
      <c r="A15" s="48" t="s">
        <v>60</v>
      </c>
      <c r="B15" s="49">
        <f t="shared" si="2"/>
        <v>2250</v>
      </c>
      <c r="C15" s="53"/>
      <c r="D15" s="54"/>
      <c r="E15" s="81">
        <v>1E-3</v>
      </c>
      <c r="F15" s="52">
        <f t="shared" si="1"/>
        <v>2.25</v>
      </c>
    </row>
    <row r="16" spans="1:6" ht="19.5" customHeight="1" x14ac:dyDescent="0.25">
      <c r="A16" s="48" t="s">
        <v>58</v>
      </c>
      <c r="B16" s="49">
        <f t="shared" si="2"/>
        <v>2250</v>
      </c>
      <c r="C16" s="53"/>
      <c r="D16" s="54"/>
      <c r="E16" s="51">
        <v>3.0000000000000001E-3</v>
      </c>
      <c r="F16" s="52">
        <f t="shared" si="1"/>
        <v>6.75</v>
      </c>
    </row>
    <row r="17" spans="1:11" ht="19.5" customHeight="1" x14ac:dyDescent="0.25">
      <c r="A17" s="48" t="s">
        <v>74</v>
      </c>
      <c r="B17" s="49">
        <f t="shared" si="2"/>
        <v>2250</v>
      </c>
      <c r="C17" s="53"/>
      <c r="D17" s="54"/>
      <c r="E17" s="100">
        <v>1.6000000000000001E-4</v>
      </c>
      <c r="F17" s="52">
        <f t="shared" si="1"/>
        <v>0.36000000000000004</v>
      </c>
    </row>
    <row r="18" spans="1:11" ht="19.5" customHeight="1" x14ac:dyDescent="0.25">
      <c r="A18" s="48" t="s">
        <v>59</v>
      </c>
      <c r="B18" s="49">
        <f>B16</f>
        <v>2250</v>
      </c>
      <c r="C18" s="53"/>
      <c r="D18" s="54"/>
      <c r="E18" s="81">
        <v>2.5000000000000001E-2</v>
      </c>
      <c r="F18" s="52">
        <f t="shared" si="1"/>
        <v>56.25</v>
      </c>
    </row>
    <row r="19" spans="1:11" ht="19.5" customHeight="1" x14ac:dyDescent="0.25">
      <c r="A19" s="48" t="s">
        <v>9</v>
      </c>
      <c r="B19" s="49">
        <f>($B$6*0.9825)+F30+F31</f>
        <v>2275.375</v>
      </c>
      <c r="C19" s="50">
        <v>2.4E-2</v>
      </c>
      <c r="D19" s="49">
        <f t="shared" ref="D19:D21" si="3">B19*C19</f>
        <v>54.609000000000002</v>
      </c>
      <c r="E19" s="56"/>
      <c r="F19" s="57"/>
      <c r="H19" s="101"/>
    </row>
    <row r="20" spans="1:11" ht="19.5" customHeight="1" x14ac:dyDescent="0.25">
      <c r="A20" s="48" t="s">
        <v>10</v>
      </c>
      <c r="B20" s="49">
        <f>B19</f>
        <v>2275.375</v>
      </c>
      <c r="C20" s="50">
        <v>6.8000000000000005E-2</v>
      </c>
      <c r="D20" s="49">
        <f t="shared" si="3"/>
        <v>154.72550000000001</v>
      </c>
      <c r="E20" s="56"/>
      <c r="F20" s="57"/>
      <c r="K20" s="127"/>
    </row>
    <row r="21" spans="1:11" ht="19.5" customHeight="1" x14ac:dyDescent="0.25">
      <c r="A21" s="48" t="s">
        <v>12</v>
      </c>
      <c r="B21" s="49">
        <f>B20</f>
        <v>2275.375</v>
      </c>
      <c r="C21" s="50">
        <v>5.0000000000000001E-3</v>
      </c>
      <c r="D21" s="49">
        <f t="shared" si="3"/>
        <v>11.376875</v>
      </c>
      <c r="E21" s="56"/>
      <c r="F21" s="57"/>
      <c r="K21" s="127"/>
    </row>
    <row r="22" spans="1:11" ht="19.5" customHeight="1" x14ac:dyDescent="0.25">
      <c r="A22" s="80" t="s">
        <v>92</v>
      </c>
      <c r="B22" s="59"/>
      <c r="C22" s="60"/>
      <c r="D22" s="59"/>
      <c r="E22" s="61"/>
      <c r="F22" s="89">
        <f>-I25</f>
        <v>-113.85</v>
      </c>
      <c r="I22" s="2">
        <f>1.6*10.15*151.6666/2250</f>
        <v>1.094695815111111</v>
      </c>
    </row>
    <row r="23" spans="1:11" ht="19.5" customHeight="1" x14ac:dyDescent="0.25">
      <c r="A23" s="48" t="s">
        <v>62</v>
      </c>
      <c r="B23" s="49">
        <f t="shared" ref="B23:B27" si="4">$B$6</f>
        <v>2250</v>
      </c>
      <c r="C23" s="50"/>
      <c r="D23" s="49"/>
      <c r="E23" s="51">
        <v>4.0500000000000001E-2</v>
      </c>
      <c r="F23" s="52">
        <f t="shared" ref="F23:F24" si="5">B23*E23</f>
        <v>91.125</v>
      </c>
      <c r="I23" s="2">
        <f>I22-1</f>
        <v>9.4695815111111026E-2</v>
      </c>
    </row>
    <row r="24" spans="1:11" ht="19.5" customHeight="1" x14ac:dyDescent="0.25">
      <c r="A24" s="48" t="s">
        <v>63</v>
      </c>
      <c r="B24" s="49">
        <f t="shared" si="4"/>
        <v>2250</v>
      </c>
      <c r="C24" s="53"/>
      <c r="D24" s="54"/>
      <c r="E24" s="51">
        <v>1.5E-3</v>
      </c>
      <c r="F24" s="52">
        <f t="shared" si="5"/>
        <v>3.375</v>
      </c>
      <c r="I24" s="2">
        <f>I23*0.3205/0.6</f>
        <v>5.0583347905185143E-2</v>
      </c>
    </row>
    <row r="25" spans="1:11" ht="19.5" customHeight="1" x14ac:dyDescent="0.25">
      <c r="A25" s="131" t="s">
        <v>93</v>
      </c>
      <c r="B25" s="128">
        <f>F30+F31</f>
        <v>64.75</v>
      </c>
      <c r="C25" s="63"/>
      <c r="D25" s="62"/>
      <c r="E25" s="130">
        <v>0.08</v>
      </c>
      <c r="F25" s="129">
        <f>E25*B25</f>
        <v>5.18</v>
      </c>
      <c r="G25" s="1"/>
      <c r="I25" s="2">
        <f>ROUND(I24,4)*2250</f>
        <v>113.85</v>
      </c>
    </row>
    <row r="26" spans="1:11" ht="19.5" customHeight="1" x14ac:dyDescent="0.25">
      <c r="A26" s="94" t="s">
        <v>13</v>
      </c>
      <c r="B26" s="54"/>
      <c r="C26" s="53"/>
      <c r="D26" s="54"/>
      <c r="E26" s="56"/>
      <c r="F26" s="57"/>
      <c r="G26" s="1"/>
    </row>
    <row r="27" spans="1:11" ht="19.5" customHeight="1" x14ac:dyDescent="0.25">
      <c r="A27" s="48" t="s">
        <v>64</v>
      </c>
      <c r="B27" s="49">
        <f t="shared" si="4"/>
        <v>2250</v>
      </c>
      <c r="C27" s="50">
        <v>3.15E-2</v>
      </c>
      <c r="D27" s="49">
        <f>B27*C27</f>
        <v>70.875</v>
      </c>
      <c r="E27" s="51">
        <v>4.7199999999999999E-2</v>
      </c>
      <c r="F27" s="52">
        <f t="shared" ref="F27:F28" si="6">B27*E27</f>
        <v>106.2</v>
      </c>
      <c r="G27" s="1"/>
    </row>
    <row r="28" spans="1:11" ht="21" customHeight="1" x14ac:dyDescent="0.25">
      <c r="A28" s="48" t="s">
        <v>89</v>
      </c>
      <c r="B28" s="49">
        <f t="shared" ref="B28" si="7">$B$6</f>
        <v>2250</v>
      </c>
      <c r="C28" s="50">
        <v>8.6E-3</v>
      </c>
      <c r="D28" s="49">
        <f t="shared" ref="D28" si="8">B28*C28</f>
        <v>19.350000000000001</v>
      </c>
      <c r="E28" s="51">
        <v>1.29E-2</v>
      </c>
      <c r="F28" s="52">
        <f t="shared" si="6"/>
        <v>29.024999999999999</v>
      </c>
      <c r="G28" s="1"/>
    </row>
    <row r="29" spans="1:11" ht="21" customHeight="1" x14ac:dyDescent="0.25">
      <c r="A29" s="58"/>
      <c r="B29" s="49"/>
      <c r="C29" s="50"/>
      <c r="D29" s="62"/>
      <c r="E29" s="64"/>
      <c r="F29" s="57"/>
      <c r="G29" s="1"/>
    </row>
    <row r="30" spans="1:11" ht="16.5" customHeight="1" x14ac:dyDescent="0.25">
      <c r="A30" s="48" t="s">
        <v>65</v>
      </c>
      <c r="B30" s="65">
        <f>B6</f>
        <v>2250</v>
      </c>
      <c r="C30" s="83">
        <v>5.0000000000000001E-3</v>
      </c>
      <c r="D30" s="65">
        <f>C30*B30</f>
        <v>11.25</v>
      </c>
      <c r="E30" s="84">
        <v>1.0999999999999999E-2</v>
      </c>
      <c r="F30" s="66">
        <f>E30*B30</f>
        <v>24.75</v>
      </c>
    </row>
    <row r="31" spans="1:11" ht="18" customHeight="1" x14ac:dyDescent="0.25">
      <c r="A31" s="48" t="s">
        <v>52</v>
      </c>
      <c r="B31" s="54"/>
      <c r="C31" s="53"/>
      <c r="D31" s="85">
        <v>20</v>
      </c>
      <c r="E31" s="82"/>
      <c r="F31" s="86">
        <v>40</v>
      </c>
      <c r="K31" s="126">
        <f>467.76-D33</f>
        <v>-38.676375000000064</v>
      </c>
    </row>
    <row r="32" spans="1:11" ht="18.75" customHeight="1" x14ac:dyDescent="0.25">
      <c r="A32" s="69"/>
      <c r="B32" s="54"/>
      <c r="C32" s="53"/>
      <c r="D32" s="54"/>
      <c r="E32" s="67"/>
      <c r="F32" s="68"/>
    </row>
    <row r="33" spans="1:6" ht="22.5" customHeight="1" x14ac:dyDescent="0.25">
      <c r="A33" s="70" t="s">
        <v>22</v>
      </c>
      <c r="B33" s="71"/>
      <c r="C33" s="72"/>
      <c r="D33" s="49">
        <f>SUM(D10:D31)</f>
        <v>506.43637500000006</v>
      </c>
      <c r="E33" s="67"/>
      <c r="F33" s="73">
        <f>SUM(F10:F32)</f>
        <v>744.16500000000008</v>
      </c>
    </row>
    <row r="34" spans="1:6" ht="24" customHeight="1" thickBot="1" x14ac:dyDescent="0.3">
      <c r="A34" s="74" t="s">
        <v>39</v>
      </c>
      <c r="B34" s="75"/>
      <c r="C34" s="76"/>
      <c r="D34" s="77">
        <f>B6-D33</f>
        <v>1743.563625</v>
      </c>
      <c r="E34" s="78"/>
      <c r="F34" s="79"/>
    </row>
    <row r="35" spans="1:6" ht="24" customHeight="1" x14ac:dyDescent="0.2">
      <c r="A35" s="5"/>
      <c r="B35" s="4"/>
      <c r="C35" s="4"/>
      <c r="D35" s="4"/>
      <c r="E35" s="4"/>
      <c r="F35" s="4"/>
    </row>
    <row r="36" spans="1:6" ht="24" customHeight="1" x14ac:dyDescent="0.25">
      <c r="A36" s="5"/>
      <c r="B36" s="5"/>
      <c r="C36" s="5"/>
      <c r="D36" s="42"/>
      <c r="E36" s="5"/>
      <c r="F36" s="42"/>
    </row>
    <row r="37" spans="1:6" ht="24" customHeight="1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</sheetData>
  <mergeCells count="8">
    <mergeCell ref="F7:F8"/>
    <mergeCell ref="A2:E2"/>
    <mergeCell ref="A7:A8"/>
    <mergeCell ref="B7:B8"/>
    <mergeCell ref="C7:C8"/>
    <mergeCell ref="D7:D8"/>
    <mergeCell ref="E7:E8"/>
    <mergeCell ref="A4:F4"/>
  </mergeCells>
  <pageMargins left="0" right="0" top="0" bottom="0" header="0" footer="0"/>
  <pageSetup paperSize="9" scale="88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cotisations 2017</vt:lpstr>
      <vt:lpstr>exemple  bulletin non-cadre</vt:lpstr>
      <vt:lpstr>'exemple  bulletin non-cadre'!_Toc409093540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2017-08-23T14:33:12Z</cp:lastPrinted>
  <dcterms:created xsi:type="dcterms:W3CDTF">2015-03-28T14:18:36Z</dcterms:created>
  <dcterms:modified xsi:type="dcterms:W3CDTF">2020-01-06T06:01:08Z</dcterms:modified>
</cp:coreProperties>
</file>