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RKHOS\Desktop\EXCEL PERF\Video 2 LES FONCTIONS DE BASE P2\DOCUMENTS\"/>
    </mc:Choice>
  </mc:AlternateContent>
  <bookViews>
    <workbookView xWindow="0" yWindow="0" windowWidth="7470" windowHeight="9660" xr2:uid="{00000000-000D-0000-FFFF-FFFF00000000}"/>
  </bookViews>
  <sheets>
    <sheet name="CORRECTION APPLICATION" sheetId="8" r:id="rId1"/>
  </sheets>
  <calcPr calcId="171027"/>
  <fileRecoveryPr autoRecover="0"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K4" i="8"/>
  <c r="J5" i="8"/>
  <c r="M5" i="8" s="1"/>
  <c r="O5" i="8" s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M20" i="8" s="1"/>
  <c r="O20" i="8" s="1"/>
  <c r="Q20" i="8" s="1"/>
  <c r="J21" i="8"/>
  <c r="J22" i="8"/>
  <c r="M11" i="8"/>
  <c r="M12" i="8"/>
  <c r="M19" i="8"/>
  <c r="J4" i="8"/>
  <c r="G6" i="8"/>
  <c r="P6" i="8" s="1"/>
  <c r="G7" i="8"/>
  <c r="G8" i="8"/>
  <c r="G9" i="8"/>
  <c r="P9" i="8" s="1"/>
  <c r="G10" i="8"/>
  <c r="P10" i="8" s="1"/>
  <c r="G11" i="8"/>
  <c r="G12" i="8"/>
  <c r="G13" i="8"/>
  <c r="P13" i="8" s="1"/>
  <c r="G14" i="8"/>
  <c r="P14" i="8" s="1"/>
  <c r="G15" i="8"/>
  <c r="G16" i="8"/>
  <c r="G17" i="8"/>
  <c r="P17" i="8" s="1"/>
  <c r="G18" i="8"/>
  <c r="P18" i="8" s="1"/>
  <c r="G19" i="8"/>
  <c r="G20" i="8"/>
  <c r="G21" i="8"/>
  <c r="P21" i="8" s="1"/>
  <c r="G22" i="8"/>
  <c r="P22" i="8" s="1"/>
  <c r="G5" i="8"/>
  <c r="G4" i="8"/>
  <c r="I4" i="8"/>
  <c r="I24" i="8" s="1"/>
  <c r="C25" i="8"/>
  <c r="K24" i="8"/>
  <c r="H24" i="8"/>
  <c r="C24" i="8"/>
  <c r="D24" i="8"/>
  <c r="E24" i="8"/>
  <c r="O6" i="8"/>
  <c r="O7" i="8"/>
  <c r="O9" i="8"/>
  <c r="O10" i="8"/>
  <c r="O11" i="8"/>
  <c r="O12" i="8"/>
  <c r="O13" i="8"/>
  <c r="O14" i="8"/>
  <c r="O15" i="8"/>
  <c r="O16" i="8"/>
  <c r="O17" i="8"/>
  <c r="O18" i="8"/>
  <c r="O19" i="8"/>
  <c r="O21" i="8"/>
  <c r="O4" i="8"/>
  <c r="P5" i="8"/>
  <c r="P7" i="8"/>
  <c r="P8" i="8"/>
  <c r="P11" i="8"/>
  <c r="P12" i="8"/>
  <c r="P15" i="8"/>
  <c r="P16" i="8"/>
  <c r="P19" i="8"/>
  <c r="P20" i="8"/>
  <c r="P4" i="8"/>
  <c r="D25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4" i="8"/>
  <c r="L24" i="8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4" i="8"/>
  <c r="M7" i="8"/>
  <c r="M8" i="8"/>
  <c r="O8" i="8" s="1"/>
  <c r="Q8" i="8" s="1"/>
  <c r="M15" i="8"/>
  <c r="M16" i="8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4" i="8"/>
  <c r="F4" i="8" s="1"/>
  <c r="Q19" i="8" l="1"/>
  <c r="Q15" i="8"/>
  <c r="Q21" i="8"/>
  <c r="G24" i="8"/>
  <c r="M22" i="8"/>
  <c r="O22" i="8" s="1"/>
  <c r="Q22" i="8" s="1"/>
  <c r="M18" i="8"/>
  <c r="M14" i="8"/>
  <c r="M10" i="8"/>
  <c r="M21" i="8"/>
  <c r="M17" i="8"/>
  <c r="M13" i="8"/>
  <c r="M9" i="8"/>
  <c r="P24" i="8"/>
  <c r="Q5" i="8"/>
  <c r="M4" i="8"/>
  <c r="O24" i="8" l="1"/>
  <c r="Q24" i="8" s="1"/>
  <c r="J24" i="8"/>
  <c r="M6" i="8"/>
  <c r="M24" i="8" s="1"/>
</calcChain>
</file>

<file path=xl/sharedStrings.xml><?xml version="1.0" encoding="utf-8"?>
<sst xmlns="http://schemas.openxmlformats.org/spreadsheetml/2006/main" count="59" uniqueCount="58">
  <si>
    <t>DONNEES DE BASE</t>
  </si>
  <si>
    <t>NOMS</t>
  </si>
  <si>
    <t>PRENOMS</t>
  </si>
  <si>
    <t>Variation</t>
  </si>
  <si>
    <t>% de variation</t>
  </si>
  <si>
    <t>DUPUYS</t>
  </si>
  <si>
    <t>SYLVIE</t>
  </si>
  <si>
    <t>LEMAIRE</t>
  </si>
  <si>
    <t>ALPHONSE</t>
  </si>
  <si>
    <t>SARTEL</t>
  </si>
  <si>
    <t>RONAN</t>
  </si>
  <si>
    <t>SCHMIT</t>
  </si>
  <si>
    <t>KARL</t>
  </si>
  <si>
    <t>PERRAUT</t>
  </si>
  <si>
    <t>CHRISTIAN</t>
  </si>
  <si>
    <t>HARDY</t>
  </si>
  <si>
    <t>CATHERINE</t>
  </si>
  <si>
    <t>DUMONT</t>
  </si>
  <si>
    <t>LAURE</t>
  </si>
  <si>
    <t>LAMBERT</t>
  </si>
  <si>
    <t>CHRISTOPHE</t>
  </si>
  <si>
    <t>TRAMONT</t>
  </si>
  <si>
    <t>SYLVAIN</t>
  </si>
  <si>
    <t>FARNIER</t>
  </si>
  <si>
    <t>JEAN</t>
  </si>
  <si>
    <t>CAROLLYS</t>
  </si>
  <si>
    <t>RENE</t>
  </si>
  <si>
    <t>PATISSIER</t>
  </si>
  <si>
    <t>THOMAS</t>
  </si>
  <si>
    <t>TOTAUX</t>
  </si>
  <si>
    <t>CA N-1</t>
  </si>
  <si>
    <t>CA N-2</t>
  </si>
  <si>
    <t>SEJOUR</t>
  </si>
  <si>
    <t>BATISTA</t>
  </si>
  <si>
    <t>JOACHIM</t>
  </si>
  <si>
    <t>BERANGER</t>
  </si>
  <si>
    <t>MARCEL</t>
  </si>
  <si>
    <t>CARTER</t>
  </si>
  <si>
    <t>JOHN</t>
  </si>
  <si>
    <t>LELONG</t>
  </si>
  <si>
    <t>CHRISTINE</t>
  </si>
  <si>
    <t>TERRAT</t>
  </si>
  <si>
    <t>BISCHOFF</t>
  </si>
  <si>
    <t>EDEN</t>
  </si>
  <si>
    <t>BELLEVILLE</t>
  </si>
  <si>
    <t>Nicolle</t>
  </si>
  <si>
    <t>ASSIETTE COM 8%</t>
  </si>
  <si>
    <t>COMMISSION 8%</t>
  </si>
  <si>
    <t>ASSIETTE COM 12%</t>
  </si>
  <si>
    <t>ASSIETTE COM 20%</t>
  </si>
  <si>
    <t>COMMISSION 12%</t>
  </si>
  <si>
    <t>COMMISSION 20%</t>
  </si>
  <si>
    <t>Total des com</t>
  </si>
  <si>
    <t>PRIMES a 5%</t>
  </si>
  <si>
    <t>PRIMES a 12%</t>
  </si>
  <si>
    <t>Meilleurs ventes</t>
  </si>
  <si>
    <t>PRIMES TOTALES</t>
  </si>
  <si>
    <t>=SI(D4&gt;500000;J4*12%;"")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</si>
</sst>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0" fontId="6" fillId="0" borderId="0" xfId="2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vertical="center"/>
    </xf>
    <xf numFmtId="0" fontId="7" fillId="0" borderId="0" xfId="0" quotePrefix="1" applyFont="1" applyBorder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545A-CAAE-4327-90DF-C33E1C61E6C6}">
  <dimension ref="A1:R25"/>
  <sheetViews>
    <sheetView showZeros="0" tabSelected="1" zoomScale="75" zoomScaleNormal="75" workbookViewId="0">
      <selection activeCell="N8" sqref="N8"/>
    </sheetView>
  </sheetViews>
  <sheetFormatPr baseColWidth="10" defaultRowHeight="15" x14ac:dyDescent="0.25"/>
  <cols>
    <col min="1" max="1" width="19.42578125" style="1" bestFit="1" customWidth="1"/>
    <col min="2" max="2" width="13.7109375" style="1" bestFit="1" customWidth="1"/>
    <col min="3" max="3" width="15.140625" style="1" bestFit="1" customWidth="1"/>
    <col min="4" max="4" width="15.5703125" style="1" bestFit="1" customWidth="1"/>
    <col min="5" max="5" width="16.28515625" style="1" customWidth="1"/>
    <col min="6" max="6" width="20.7109375" style="1" bestFit="1" customWidth="1"/>
    <col min="7" max="7" width="21.7109375" style="1" bestFit="1" customWidth="1"/>
    <col min="8" max="8" width="22.5703125" style="1" bestFit="1" customWidth="1"/>
    <col min="9" max="9" width="23" style="1" bestFit="1" customWidth="1"/>
    <col min="10" max="13" width="23" style="1" customWidth="1"/>
    <col min="14" max="14" width="28.140625" style="1" bestFit="1" customWidth="1"/>
    <col min="15" max="15" width="14.5703125" style="1" bestFit="1" customWidth="1"/>
    <col min="16" max="16" width="16.5703125" style="1" bestFit="1" customWidth="1"/>
    <col min="17" max="17" width="18.42578125" style="1" customWidth="1"/>
    <col min="18" max="16384" width="11.42578125" style="1"/>
  </cols>
  <sheetData>
    <row r="1" spans="1:18" ht="27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24" customHeight="1" x14ac:dyDescent="0.25">
      <c r="D2" s="2"/>
      <c r="G2" s="14"/>
      <c r="H2" s="13"/>
      <c r="J2" s="14"/>
      <c r="K2" s="4"/>
      <c r="M2" s="13" t="s">
        <v>57</v>
      </c>
    </row>
    <row r="3" spans="1:18" s="5" customFormat="1" ht="28.5" customHeight="1" x14ac:dyDescent="0.25">
      <c r="A3" s="7" t="s">
        <v>1</v>
      </c>
      <c r="B3" s="7" t="s">
        <v>2</v>
      </c>
      <c r="C3" s="7" t="s">
        <v>31</v>
      </c>
      <c r="D3" s="7" t="s">
        <v>30</v>
      </c>
      <c r="E3" s="7" t="s">
        <v>3</v>
      </c>
      <c r="F3" s="7" t="s">
        <v>4</v>
      </c>
      <c r="G3" s="7" t="s">
        <v>46</v>
      </c>
      <c r="H3" s="7" t="s">
        <v>48</v>
      </c>
      <c r="I3" s="7" t="s">
        <v>49</v>
      </c>
      <c r="J3" s="7" t="s">
        <v>47</v>
      </c>
      <c r="K3" s="7" t="s">
        <v>50</v>
      </c>
      <c r="L3" s="7" t="s">
        <v>51</v>
      </c>
      <c r="M3" s="7" t="s">
        <v>52</v>
      </c>
      <c r="N3" s="7" t="s">
        <v>32</v>
      </c>
      <c r="O3" s="7" t="s">
        <v>53</v>
      </c>
      <c r="P3" s="7" t="s">
        <v>54</v>
      </c>
      <c r="Q3" s="7" t="s">
        <v>56</v>
      </c>
      <c r="R3" s="7"/>
    </row>
    <row r="4" spans="1:18" ht="23.25" customHeight="1" x14ac:dyDescent="0.25">
      <c r="A4" s="8" t="s">
        <v>5</v>
      </c>
      <c r="B4" s="8" t="s">
        <v>6</v>
      </c>
      <c r="C4" s="8">
        <v>125000</v>
      </c>
      <c r="D4" s="12">
        <v>117000</v>
      </c>
      <c r="E4" s="8">
        <f>D4-C4</f>
        <v>-8000</v>
      </c>
      <c r="F4" s="9">
        <f>E4/C4</f>
        <v>-6.4000000000000001E-2</v>
      </c>
      <c r="G4" s="8">
        <f>IF(D4&gt;100000,MIN(200000,D4)-100000,"")</f>
        <v>17000</v>
      </c>
      <c r="H4" s="8" t="str">
        <f>IF(D4&gt;200000,MIN(D4,300000)-200000,"")</f>
        <v/>
      </c>
      <c r="I4" s="8" t="str">
        <f>IF(D4&gt;300000,D4-300000,"")</f>
        <v/>
      </c>
      <c r="J4" s="8">
        <f>IF(D4&gt;100000,G4*8%,"")</f>
        <v>1360</v>
      </c>
      <c r="K4" s="8" t="str">
        <f>IF(D4&gt;200000,H4*12%,"")</f>
        <v/>
      </c>
      <c r="L4" s="8" t="str">
        <f>IF(D4&gt;300000,I4*20%,"")</f>
        <v/>
      </c>
      <c r="M4" s="8">
        <f>SUM(J4:L4)</f>
        <v>1360</v>
      </c>
      <c r="N4" s="10" t="str">
        <f t="shared" ref="M2:N22" si="0">IF(D4=$D$25,"2 semaines aux Antilles","")</f>
        <v/>
      </c>
      <c r="O4" s="8" t="str">
        <f>IF(AND(D4&gt;350000,D4&lt;500000),M4*5%,"")</f>
        <v/>
      </c>
      <c r="P4" s="8" t="str">
        <f>IF(G4&gt;500000,M4*12%,"")</f>
        <v/>
      </c>
      <c r="Q4" s="8"/>
      <c r="R4" s="8"/>
    </row>
    <row r="5" spans="1:18" ht="23.25" customHeight="1" x14ac:dyDescent="0.25">
      <c r="A5" s="8" t="s">
        <v>7</v>
      </c>
      <c r="B5" s="8" t="s">
        <v>8</v>
      </c>
      <c r="C5" s="8">
        <v>198000</v>
      </c>
      <c r="D5" s="8">
        <v>365000</v>
      </c>
      <c r="E5" s="8">
        <f t="shared" ref="E5:E22" si="1">D5-C5</f>
        <v>167000</v>
      </c>
      <c r="F5" s="9">
        <f t="shared" ref="F5:F22" si="2">E5/C5</f>
        <v>0.84343434343434343</v>
      </c>
      <c r="G5" s="8">
        <f>IF(D5&gt;100000,MIN(200000,D5)-100000,"")</f>
        <v>100000</v>
      </c>
      <c r="H5" s="8">
        <f t="shared" ref="H5:H22" si="3">IF(D5&gt;200000,MIN(D5,300000)-200000,"")</f>
        <v>100000</v>
      </c>
      <c r="I5" s="8">
        <f t="shared" ref="I5:I22" si="4">IF(D5&gt;300000,D5-300000,"")</f>
        <v>65000</v>
      </c>
      <c r="J5" s="8">
        <f t="shared" ref="J5:J22" si="5">IF(D5&gt;100000,G5*8%,"")</f>
        <v>8000</v>
      </c>
      <c r="K5" s="8">
        <f t="shared" ref="K5:K22" si="6">IF(D5&gt;200000,H5*12%,"")</f>
        <v>12000</v>
      </c>
      <c r="L5" s="8">
        <f t="shared" ref="L5:L22" si="7">IF(D5&gt;300000,I5*20%,"")</f>
        <v>13000</v>
      </c>
      <c r="M5" s="8">
        <f>SUM(J5:L5)</f>
        <v>33000</v>
      </c>
      <c r="N5" s="10" t="str">
        <f t="shared" si="0"/>
        <v/>
      </c>
      <c r="O5" s="8">
        <f t="shared" ref="O5:O22" si="8">IF(AND(D5&gt;350000,D5&lt;500000),M5*5%,"")</f>
        <v>1650</v>
      </c>
      <c r="P5" s="8" t="str">
        <f t="shared" ref="P5:P22" si="9">IF(G5&gt;500000,M5*12%,"")</f>
        <v/>
      </c>
      <c r="Q5" s="8">
        <f>SUM(O5:P5)</f>
        <v>1650</v>
      </c>
      <c r="R5" s="8"/>
    </row>
    <row r="6" spans="1:18" ht="23.25" customHeight="1" x14ac:dyDescent="0.25">
      <c r="A6" s="8" t="s">
        <v>9</v>
      </c>
      <c r="B6" s="8" t="s">
        <v>10</v>
      </c>
      <c r="C6" s="8">
        <v>252000</v>
      </c>
      <c r="D6" s="8">
        <v>306000</v>
      </c>
      <c r="E6" s="8">
        <f t="shared" si="1"/>
        <v>54000</v>
      </c>
      <c r="F6" s="9">
        <f t="shared" si="2"/>
        <v>0.21428571428571427</v>
      </c>
      <c r="G6" s="8">
        <f t="shared" ref="G6:G22" si="10">IF(D6&gt;100000,MIN(200000,D6)-100000,"")</f>
        <v>100000</v>
      </c>
      <c r="H6" s="8">
        <f t="shared" si="3"/>
        <v>100000</v>
      </c>
      <c r="I6" s="8">
        <f t="shared" si="4"/>
        <v>6000</v>
      </c>
      <c r="J6" s="8">
        <f t="shared" si="5"/>
        <v>8000</v>
      </c>
      <c r="K6" s="8">
        <f t="shared" si="6"/>
        <v>12000</v>
      </c>
      <c r="L6" s="8">
        <f t="shared" si="7"/>
        <v>1200</v>
      </c>
      <c r="M6" s="8">
        <f>SUM(J6:L6)</f>
        <v>21200</v>
      </c>
      <c r="N6" s="10" t="str">
        <f t="shared" si="0"/>
        <v/>
      </c>
      <c r="O6" s="8" t="str">
        <f t="shared" si="8"/>
        <v/>
      </c>
      <c r="P6" s="8" t="str">
        <f t="shared" si="9"/>
        <v/>
      </c>
      <c r="Q6" s="8"/>
      <c r="R6" s="8"/>
    </row>
    <row r="7" spans="1:18" ht="23.25" customHeight="1" x14ac:dyDescent="0.25">
      <c r="A7" s="8" t="s">
        <v>11</v>
      </c>
      <c r="B7" s="8" t="s">
        <v>12</v>
      </c>
      <c r="C7" s="8">
        <v>227000</v>
      </c>
      <c r="D7" s="8">
        <v>185000</v>
      </c>
      <c r="E7" s="8">
        <f t="shared" si="1"/>
        <v>-42000</v>
      </c>
      <c r="F7" s="9">
        <f t="shared" si="2"/>
        <v>-0.18502202643171806</v>
      </c>
      <c r="G7" s="8">
        <f t="shared" si="10"/>
        <v>85000</v>
      </c>
      <c r="H7" s="8" t="str">
        <f t="shared" si="3"/>
        <v/>
      </c>
      <c r="I7" s="8" t="str">
        <f t="shared" si="4"/>
        <v/>
      </c>
      <c r="J7" s="8">
        <f t="shared" si="5"/>
        <v>6800</v>
      </c>
      <c r="K7" s="8" t="str">
        <f t="shared" si="6"/>
        <v/>
      </c>
      <c r="L7" s="8" t="str">
        <f t="shared" si="7"/>
        <v/>
      </c>
      <c r="M7" s="8">
        <f>SUM(J7:L7)</f>
        <v>6800</v>
      </c>
      <c r="N7" s="10" t="str">
        <f t="shared" si="0"/>
        <v/>
      </c>
      <c r="O7" s="8" t="str">
        <f t="shared" si="8"/>
        <v/>
      </c>
      <c r="P7" s="8" t="str">
        <f t="shared" si="9"/>
        <v/>
      </c>
      <c r="Q7" s="8"/>
      <c r="R7" s="8"/>
    </row>
    <row r="8" spans="1:18" ht="23.25" customHeight="1" x14ac:dyDescent="0.25">
      <c r="A8" s="8" t="s">
        <v>13</v>
      </c>
      <c r="B8" s="8" t="s">
        <v>14</v>
      </c>
      <c r="C8" s="8">
        <v>119000</v>
      </c>
      <c r="D8" s="8">
        <v>495000</v>
      </c>
      <c r="E8" s="8">
        <f t="shared" si="1"/>
        <v>376000</v>
      </c>
      <c r="F8" s="9">
        <f t="shared" si="2"/>
        <v>3.1596638655462184</v>
      </c>
      <c r="G8" s="8">
        <f t="shared" si="10"/>
        <v>100000</v>
      </c>
      <c r="H8" s="8">
        <f t="shared" si="3"/>
        <v>100000</v>
      </c>
      <c r="I8" s="8">
        <f t="shared" si="4"/>
        <v>195000</v>
      </c>
      <c r="J8" s="8">
        <f t="shared" si="5"/>
        <v>8000</v>
      </c>
      <c r="K8" s="8">
        <f t="shared" si="6"/>
        <v>12000</v>
      </c>
      <c r="L8" s="8">
        <f t="shared" si="7"/>
        <v>39000</v>
      </c>
      <c r="M8" s="8">
        <f>SUM(J8:L8)</f>
        <v>59000</v>
      </c>
      <c r="N8" s="10" t="str">
        <f t="shared" si="0"/>
        <v/>
      </c>
      <c r="O8" s="8">
        <f t="shared" si="8"/>
        <v>2950</v>
      </c>
      <c r="P8" s="8" t="str">
        <f t="shared" si="9"/>
        <v/>
      </c>
      <c r="Q8" s="8">
        <f>SUM(O8:P8)</f>
        <v>2950</v>
      </c>
      <c r="R8" s="8"/>
    </row>
    <row r="9" spans="1:18" ht="23.25" customHeight="1" x14ac:dyDescent="0.25">
      <c r="A9" s="8" t="s">
        <v>15</v>
      </c>
      <c r="B9" s="8" t="s">
        <v>16</v>
      </c>
      <c r="C9" s="8">
        <v>167000</v>
      </c>
      <c r="D9" s="8">
        <v>199000</v>
      </c>
      <c r="E9" s="8">
        <f t="shared" si="1"/>
        <v>32000</v>
      </c>
      <c r="F9" s="9">
        <f t="shared" si="2"/>
        <v>0.19161676646706588</v>
      </c>
      <c r="G9" s="8">
        <f t="shared" si="10"/>
        <v>99000</v>
      </c>
      <c r="H9" s="8" t="str">
        <f t="shared" si="3"/>
        <v/>
      </c>
      <c r="I9" s="8" t="str">
        <f t="shared" si="4"/>
        <v/>
      </c>
      <c r="J9" s="8">
        <f t="shared" si="5"/>
        <v>7920</v>
      </c>
      <c r="K9" s="8" t="str">
        <f t="shared" si="6"/>
        <v/>
      </c>
      <c r="L9" s="8" t="str">
        <f t="shared" si="7"/>
        <v/>
      </c>
      <c r="M9" s="8">
        <f>SUM(J9:L9)</f>
        <v>7920</v>
      </c>
      <c r="N9" s="10" t="str">
        <f t="shared" si="0"/>
        <v/>
      </c>
      <c r="O9" s="8" t="str">
        <f t="shared" si="8"/>
        <v/>
      </c>
      <c r="P9" s="8" t="str">
        <f t="shared" si="9"/>
        <v/>
      </c>
      <c r="Q9" s="8"/>
      <c r="R9" s="8"/>
    </row>
    <row r="10" spans="1:18" ht="23.25" customHeight="1" x14ac:dyDescent="0.25">
      <c r="A10" s="8" t="s">
        <v>17</v>
      </c>
      <c r="B10" s="8" t="s">
        <v>18</v>
      </c>
      <c r="C10" s="8">
        <v>209000</v>
      </c>
      <c r="D10" s="8">
        <v>251000</v>
      </c>
      <c r="E10" s="8">
        <f t="shared" si="1"/>
        <v>42000</v>
      </c>
      <c r="F10" s="9">
        <f t="shared" si="2"/>
        <v>0.20095693779904306</v>
      </c>
      <c r="G10" s="8">
        <f t="shared" si="10"/>
        <v>100000</v>
      </c>
      <c r="H10" s="8">
        <f t="shared" si="3"/>
        <v>51000</v>
      </c>
      <c r="I10" s="8" t="str">
        <f t="shared" si="4"/>
        <v/>
      </c>
      <c r="J10" s="8">
        <f t="shared" si="5"/>
        <v>8000</v>
      </c>
      <c r="K10" s="8">
        <f t="shared" si="6"/>
        <v>6120</v>
      </c>
      <c r="L10" s="8" t="str">
        <f t="shared" si="7"/>
        <v/>
      </c>
      <c r="M10" s="8">
        <f>SUM(J10:L10)</f>
        <v>14120</v>
      </c>
      <c r="N10" s="10" t="str">
        <f t="shared" si="0"/>
        <v/>
      </c>
      <c r="O10" s="8" t="str">
        <f t="shared" si="8"/>
        <v/>
      </c>
      <c r="P10" s="8" t="str">
        <f t="shared" si="9"/>
        <v/>
      </c>
      <c r="Q10" s="8"/>
      <c r="R10" s="8"/>
    </row>
    <row r="11" spans="1:18" ht="23.25" customHeight="1" x14ac:dyDescent="0.25">
      <c r="A11" s="8" t="s">
        <v>19</v>
      </c>
      <c r="B11" s="8" t="s">
        <v>20</v>
      </c>
      <c r="C11" s="8">
        <v>365000</v>
      </c>
      <c r="D11" s="8">
        <v>225000</v>
      </c>
      <c r="E11" s="8">
        <f t="shared" si="1"/>
        <v>-140000</v>
      </c>
      <c r="F11" s="9">
        <f t="shared" si="2"/>
        <v>-0.38356164383561642</v>
      </c>
      <c r="G11" s="8">
        <f t="shared" si="10"/>
        <v>100000</v>
      </c>
      <c r="H11" s="8">
        <f t="shared" si="3"/>
        <v>25000</v>
      </c>
      <c r="I11" s="8" t="str">
        <f t="shared" si="4"/>
        <v/>
      </c>
      <c r="J11" s="8">
        <f t="shared" si="5"/>
        <v>8000</v>
      </c>
      <c r="K11" s="8">
        <f t="shared" si="6"/>
        <v>3000</v>
      </c>
      <c r="L11" s="8" t="str">
        <f t="shared" si="7"/>
        <v/>
      </c>
      <c r="M11" s="8">
        <f>SUM(J11:L11)</f>
        <v>11000</v>
      </c>
      <c r="N11" s="10" t="str">
        <f t="shared" si="0"/>
        <v/>
      </c>
      <c r="O11" s="8" t="str">
        <f t="shared" si="8"/>
        <v/>
      </c>
      <c r="P11" s="8" t="str">
        <f t="shared" si="9"/>
        <v/>
      </c>
      <c r="Q11" s="8"/>
      <c r="R11" s="8"/>
    </row>
    <row r="12" spans="1:18" ht="23.25" customHeight="1" x14ac:dyDescent="0.25">
      <c r="A12" s="8" t="s">
        <v>21</v>
      </c>
      <c r="B12" s="8" t="s">
        <v>22</v>
      </c>
      <c r="C12" s="8">
        <v>419000</v>
      </c>
      <c r="D12" s="8">
        <v>512000</v>
      </c>
      <c r="E12" s="8">
        <f t="shared" si="1"/>
        <v>93000</v>
      </c>
      <c r="F12" s="9">
        <f t="shared" si="2"/>
        <v>0.22195704057279236</v>
      </c>
      <c r="G12" s="8">
        <f t="shared" si="10"/>
        <v>100000</v>
      </c>
      <c r="H12" s="8">
        <f t="shared" si="3"/>
        <v>100000</v>
      </c>
      <c r="I12" s="8">
        <f t="shared" si="4"/>
        <v>212000</v>
      </c>
      <c r="J12" s="8">
        <f t="shared" si="5"/>
        <v>8000</v>
      </c>
      <c r="K12" s="8">
        <f t="shared" si="6"/>
        <v>12000</v>
      </c>
      <c r="L12" s="8">
        <f t="shared" si="7"/>
        <v>42400</v>
      </c>
      <c r="M12" s="8">
        <f>SUM(J12:L12)</f>
        <v>62400</v>
      </c>
      <c r="N12" s="10" t="str">
        <f t="shared" si="0"/>
        <v/>
      </c>
      <c r="O12" s="8" t="str">
        <f t="shared" si="8"/>
        <v/>
      </c>
      <c r="P12" s="8" t="str">
        <f t="shared" si="9"/>
        <v/>
      </c>
      <c r="Q12" s="8"/>
      <c r="R12" s="8"/>
    </row>
    <row r="13" spans="1:18" ht="23.25" customHeight="1" x14ac:dyDescent="0.25">
      <c r="A13" s="8" t="s">
        <v>23</v>
      </c>
      <c r="B13" s="8" t="s">
        <v>24</v>
      </c>
      <c r="C13" s="8">
        <v>199000</v>
      </c>
      <c r="D13" s="8">
        <v>502000</v>
      </c>
      <c r="E13" s="8">
        <f t="shared" si="1"/>
        <v>303000</v>
      </c>
      <c r="F13" s="9">
        <f t="shared" si="2"/>
        <v>1.5226130653266332</v>
      </c>
      <c r="G13" s="8">
        <f t="shared" si="10"/>
        <v>100000</v>
      </c>
      <c r="H13" s="8">
        <f t="shared" si="3"/>
        <v>100000</v>
      </c>
      <c r="I13" s="8">
        <f t="shared" si="4"/>
        <v>202000</v>
      </c>
      <c r="J13" s="8">
        <f t="shared" si="5"/>
        <v>8000</v>
      </c>
      <c r="K13" s="8">
        <f t="shared" si="6"/>
        <v>12000</v>
      </c>
      <c r="L13" s="8">
        <f t="shared" si="7"/>
        <v>40400</v>
      </c>
      <c r="M13" s="8">
        <f>SUM(J13:L13)</f>
        <v>60400</v>
      </c>
      <c r="N13" s="10" t="str">
        <f t="shared" si="0"/>
        <v/>
      </c>
      <c r="O13" s="8" t="str">
        <f t="shared" si="8"/>
        <v/>
      </c>
      <c r="P13" s="8" t="str">
        <f t="shared" si="9"/>
        <v/>
      </c>
      <c r="Q13" s="8"/>
      <c r="R13" s="8"/>
    </row>
    <row r="14" spans="1:18" ht="23.25" customHeight="1" x14ac:dyDescent="0.25">
      <c r="A14" s="8" t="s">
        <v>25</v>
      </c>
      <c r="B14" s="8" t="s">
        <v>26</v>
      </c>
      <c r="C14" s="8">
        <v>255000</v>
      </c>
      <c r="D14" s="8">
        <v>315000</v>
      </c>
      <c r="E14" s="8">
        <f t="shared" si="1"/>
        <v>60000</v>
      </c>
      <c r="F14" s="9">
        <f t="shared" si="2"/>
        <v>0.23529411764705882</v>
      </c>
      <c r="G14" s="8">
        <f t="shared" si="10"/>
        <v>100000</v>
      </c>
      <c r="H14" s="8">
        <f t="shared" si="3"/>
        <v>100000</v>
      </c>
      <c r="I14" s="8">
        <f t="shared" si="4"/>
        <v>15000</v>
      </c>
      <c r="J14" s="8">
        <f t="shared" si="5"/>
        <v>8000</v>
      </c>
      <c r="K14" s="8">
        <f t="shared" si="6"/>
        <v>12000</v>
      </c>
      <c r="L14" s="8">
        <f t="shared" si="7"/>
        <v>3000</v>
      </c>
      <c r="M14" s="8">
        <f>SUM(J14:L14)</f>
        <v>23000</v>
      </c>
      <c r="N14" s="10" t="str">
        <f t="shared" si="0"/>
        <v/>
      </c>
      <c r="O14" s="8" t="str">
        <f t="shared" si="8"/>
        <v/>
      </c>
      <c r="P14" s="8" t="str">
        <f t="shared" si="9"/>
        <v/>
      </c>
      <c r="Q14" s="8"/>
      <c r="R14" s="8"/>
    </row>
    <row r="15" spans="1:18" ht="23.25" customHeight="1" x14ac:dyDescent="0.25">
      <c r="A15" s="8" t="s">
        <v>27</v>
      </c>
      <c r="B15" s="8" t="s">
        <v>28</v>
      </c>
      <c r="C15" s="11">
        <v>319000</v>
      </c>
      <c r="D15" s="8">
        <v>617000</v>
      </c>
      <c r="E15" s="8">
        <f t="shared" si="1"/>
        <v>298000</v>
      </c>
      <c r="F15" s="9">
        <f t="shared" si="2"/>
        <v>0.93416927899686519</v>
      </c>
      <c r="G15" s="8">
        <f t="shared" si="10"/>
        <v>100000</v>
      </c>
      <c r="H15" s="8">
        <f t="shared" si="3"/>
        <v>100000</v>
      </c>
      <c r="I15" s="8">
        <f t="shared" si="4"/>
        <v>317000</v>
      </c>
      <c r="J15" s="8">
        <f t="shared" si="5"/>
        <v>8000</v>
      </c>
      <c r="K15" s="8">
        <f t="shared" si="6"/>
        <v>12000</v>
      </c>
      <c r="L15" s="8">
        <f t="shared" si="7"/>
        <v>63400</v>
      </c>
      <c r="M15" s="8">
        <f>SUM(J15:L15)</f>
        <v>83400</v>
      </c>
      <c r="N15" s="10" t="str">
        <f t="shared" si="0"/>
        <v/>
      </c>
      <c r="O15" s="8" t="str">
        <f t="shared" si="8"/>
        <v/>
      </c>
      <c r="P15" s="8" t="str">
        <f t="shared" si="9"/>
        <v/>
      </c>
      <c r="Q15" s="8">
        <f>SUM(O15:P15)</f>
        <v>0</v>
      </c>
      <c r="R15" s="8"/>
    </row>
    <row r="16" spans="1:18" ht="23.25" customHeight="1" x14ac:dyDescent="0.25">
      <c r="A16" s="6" t="s">
        <v>33</v>
      </c>
      <c r="B16" s="6" t="s">
        <v>34</v>
      </c>
      <c r="C16" s="6">
        <v>422000</v>
      </c>
      <c r="D16" s="6">
        <v>509000</v>
      </c>
      <c r="E16" s="8">
        <f t="shared" si="1"/>
        <v>87000</v>
      </c>
      <c r="F16" s="9">
        <f t="shared" si="2"/>
        <v>0.20616113744075829</v>
      </c>
      <c r="G16" s="8">
        <f t="shared" si="10"/>
        <v>100000</v>
      </c>
      <c r="H16" s="8">
        <f t="shared" si="3"/>
        <v>100000</v>
      </c>
      <c r="I16" s="8">
        <f t="shared" si="4"/>
        <v>209000</v>
      </c>
      <c r="J16" s="8">
        <f t="shared" si="5"/>
        <v>8000</v>
      </c>
      <c r="K16" s="8">
        <f t="shared" si="6"/>
        <v>12000</v>
      </c>
      <c r="L16" s="8">
        <f t="shared" si="7"/>
        <v>41800</v>
      </c>
      <c r="M16" s="8">
        <f>SUM(J16:L16)</f>
        <v>61800</v>
      </c>
      <c r="N16" s="10" t="str">
        <f t="shared" si="0"/>
        <v/>
      </c>
      <c r="O16" s="8" t="str">
        <f t="shared" si="8"/>
        <v/>
      </c>
      <c r="P16" s="8" t="str">
        <f t="shared" si="9"/>
        <v/>
      </c>
      <c r="Q16" s="6"/>
      <c r="R16" s="6"/>
    </row>
    <row r="17" spans="1:18" ht="23.25" customHeight="1" x14ac:dyDescent="0.25">
      <c r="A17" s="6" t="s">
        <v>35</v>
      </c>
      <c r="B17" s="6" t="s">
        <v>36</v>
      </c>
      <c r="C17" s="6">
        <v>284000</v>
      </c>
      <c r="D17" s="6">
        <v>222000</v>
      </c>
      <c r="E17" s="8">
        <f t="shared" si="1"/>
        <v>-62000</v>
      </c>
      <c r="F17" s="9">
        <f t="shared" si="2"/>
        <v>-0.21830985915492956</v>
      </c>
      <c r="G17" s="8">
        <f t="shared" si="10"/>
        <v>100000</v>
      </c>
      <c r="H17" s="8">
        <f t="shared" si="3"/>
        <v>22000</v>
      </c>
      <c r="I17" s="8" t="str">
        <f t="shared" si="4"/>
        <v/>
      </c>
      <c r="J17" s="8">
        <f t="shared" si="5"/>
        <v>8000</v>
      </c>
      <c r="K17" s="8">
        <f t="shared" si="6"/>
        <v>2640</v>
      </c>
      <c r="L17" s="8" t="str">
        <f t="shared" si="7"/>
        <v/>
      </c>
      <c r="M17" s="8">
        <f>SUM(J17:L17)</f>
        <v>10640</v>
      </c>
      <c r="N17" s="10" t="str">
        <f t="shared" si="0"/>
        <v/>
      </c>
      <c r="O17" s="8" t="str">
        <f t="shared" si="8"/>
        <v/>
      </c>
      <c r="P17" s="8" t="str">
        <f t="shared" si="9"/>
        <v/>
      </c>
      <c r="Q17" s="6"/>
      <c r="R17" s="6"/>
    </row>
    <row r="18" spans="1:18" ht="23.25" customHeight="1" x14ac:dyDescent="0.25">
      <c r="A18" s="6" t="s">
        <v>37</v>
      </c>
      <c r="B18" s="6" t="s">
        <v>38</v>
      </c>
      <c r="C18" s="6">
        <v>367000</v>
      </c>
      <c r="D18" s="6">
        <v>145000</v>
      </c>
      <c r="E18" s="8">
        <f t="shared" si="1"/>
        <v>-222000</v>
      </c>
      <c r="F18" s="9">
        <f t="shared" si="2"/>
        <v>-0.60490463215258861</v>
      </c>
      <c r="G18" s="8">
        <f t="shared" si="10"/>
        <v>45000</v>
      </c>
      <c r="H18" s="8" t="str">
        <f t="shared" si="3"/>
        <v/>
      </c>
      <c r="I18" s="8" t="str">
        <f t="shared" si="4"/>
        <v/>
      </c>
      <c r="J18" s="8">
        <f t="shared" si="5"/>
        <v>3600</v>
      </c>
      <c r="K18" s="8" t="str">
        <f t="shared" si="6"/>
        <v/>
      </c>
      <c r="L18" s="8" t="str">
        <f t="shared" si="7"/>
        <v/>
      </c>
      <c r="M18" s="8">
        <f>SUM(J18:L18)</f>
        <v>3600</v>
      </c>
      <c r="N18" s="10" t="str">
        <f t="shared" si="0"/>
        <v/>
      </c>
      <c r="O18" s="8" t="str">
        <f t="shared" si="8"/>
        <v/>
      </c>
      <c r="P18" s="8" t="str">
        <f t="shared" si="9"/>
        <v/>
      </c>
      <c r="Q18" s="6"/>
      <c r="R18" s="6"/>
    </row>
    <row r="19" spans="1:18" ht="23.25" customHeight="1" x14ac:dyDescent="0.25">
      <c r="A19" s="6" t="s">
        <v>39</v>
      </c>
      <c r="B19" s="6" t="s">
        <v>40</v>
      </c>
      <c r="C19" s="6">
        <v>725000</v>
      </c>
      <c r="D19" s="6">
        <v>632000</v>
      </c>
      <c r="E19" s="8">
        <f t="shared" si="1"/>
        <v>-93000</v>
      </c>
      <c r="F19" s="9">
        <f t="shared" si="2"/>
        <v>-0.12827586206896552</v>
      </c>
      <c r="G19" s="8">
        <f t="shared" si="10"/>
        <v>100000</v>
      </c>
      <c r="H19" s="8">
        <f t="shared" si="3"/>
        <v>100000</v>
      </c>
      <c r="I19" s="8">
        <f t="shared" si="4"/>
        <v>332000</v>
      </c>
      <c r="J19" s="8">
        <f t="shared" si="5"/>
        <v>8000</v>
      </c>
      <c r="K19" s="8">
        <f t="shared" si="6"/>
        <v>12000</v>
      </c>
      <c r="L19" s="8">
        <f t="shared" si="7"/>
        <v>66400</v>
      </c>
      <c r="M19" s="8">
        <f>SUM(J19:L19)</f>
        <v>86400</v>
      </c>
      <c r="N19" s="10" t="str">
        <f t="shared" si="0"/>
        <v/>
      </c>
      <c r="O19" s="8" t="str">
        <f t="shared" si="8"/>
        <v/>
      </c>
      <c r="P19" s="8" t="str">
        <f t="shared" si="9"/>
        <v/>
      </c>
      <c r="Q19" s="6">
        <f>SUM(O19:P19)</f>
        <v>0</v>
      </c>
      <c r="R19" s="6"/>
    </row>
    <row r="20" spans="1:18" ht="23.25" customHeight="1" x14ac:dyDescent="0.25">
      <c r="A20" s="6" t="s">
        <v>41</v>
      </c>
      <c r="B20" s="6" t="s">
        <v>36</v>
      </c>
      <c r="C20" s="6">
        <v>243000</v>
      </c>
      <c r="D20" s="6">
        <v>398000</v>
      </c>
      <c r="E20" s="8">
        <f t="shared" si="1"/>
        <v>155000</v>
      </c>
      <c r="F20" s="9">
        <f t="shared" si="2"/>
        <v>0.63786008230452673</v>
      </c>
      <c r="G20" s="8">
        <f t="shared" si="10"/>
        <v>100000</v>
      </c>
      <c r="H20" s="8">
        <f t="shared" si="3"/>
        <v>100000</v>
      </c>
      <c r="I20" s="8">
        <f t="shared" si="4"/>
        <v>98000</v>
      </c>
      <c r="J20" s="8">
        <f t="shared" si="5"/>
        <v>8000</v>
      </c>
      <c r="K20" s="8">
        <f t="shared" si="6"/>
        <v>12000</v>
      </c>
      <c r="L20" s="8">
        <f t="shared" si="7"/>
        <v>19600</v>
      </c>
      <c r="M20" s="8">
        <f>SUM(J20:L20)</f>
        <v>39600</v>
      </c>
      <c r="N20" s="10" t="str">
        <f t="shared" si="0"/>
        <v/>
      </c>
      <c r="O20" s="8">
        <f t="shared" si="8"/>
        <v>1980</v>
      </c>
      <c r="P20" s="8" t="str">
        <f t="shared" si="9"/>
        <v/>
      </c>
      <c r="Q20" s="6">
        <f>SUM(O20:P20)</f>
        <v>1980</v>
      </c>
      <c r="R20" s="6"/>
    </row>
    <row r="21" spans="1:18" ht="23.25" customHeight="1" x14ac:dyDescent="0.25">
      <c r="A21" s="6" t="s">
        <v>42</v>
      </c>
      <c r="B21" s="6" t="s">
        <v>43</v>
      </c>
      <c r="C21" s="6">
        <v>458000</v>
      </c>
      <c r="D21" s="6">
        <v>721000</v>
      </c>
      <c r="E21" s="8">
        <f t="shared" si="1"/>
        <v>263000</v>
      </c>
      <c r="F21" s="9">
        <f t="shared" si="2"/>
        <v>0.57423580786026196</v>
      </c>
      <c r="G21" s="8">
        <f t="shared" si="10"/>
        <v>100000</v>
      </c>
      <c r="H21" s="8">
        <f t="shared" si="3"/>
        <v>100000</v>
      </c>
      <c r="I21" s="8">
        <f t="shared" si="4"/>
        <v>421000</v>
      </c>
      <c r="J21" s="8">
        <f t="shared" si="5"/>
        <v>8000</v>
      </c>
      <c r="K21" s="8">
        <f t="shared" si="6"/>
        <v>12000</v>
      </c>
      <c r="L21" s="8">
        <f t="shared" si="7"/>
        <v>84200</v>
      </c>
      <c r="M21" s="8">
        <f>SUM(J21:L21)</f>
        <v>104200</v>
      </c>
      <c r="N21" s="10" t="str">
        <f t="shared" si="0"/>
        <v>2 semaines aux Antilles</v>
      </c>
      <c r="O21" s="8" t="str">
        <f t="shared" si="8"/>
        <v/>
      </c>
      <c r="P21" s="8" t="str">
        <f t="shared" si="9"/>
        <v/>
      </c>
      <c r="Q21" s="6">
        <f>SUM(O21:P21)</f>
        <v>0</v>
      </c>
      <c r="R21" s="6"/>
    </row>
    <row r="22" spans="1:18" ht="23.25" customHeight="1" x14ac:dyDescent="0.25">
      <c r="A22" s="6" t="s">
        <v>44</v>
      </c>
      <c r="B22" s="6" t="s">
        <v>45</v>
      </c>
      <c r="C22" s="6">
        <v>522000</v>
      </c>
      <c r="D22" s="6">
        <v>394000</v>
      </c>
      <c r="E22" s="8">
        <f t="shared" si="1"/>
        <v>-128000</v>
      </c>
      <c r="F22" s="9">
        <f t="shared" si="2"/>
        <v>-0.24521072796934865</v>
      </c>
      <c r="G22" s="8">
        <f t="shared" si="10"/>
        <v>100000</v>
      </c>
      <c r="H22" s="8">
        <f t="shared" si="3"/>
        <v>100000</v>
      </c>
      <c r="I22" s="8">
        <f t="shared" si="4"/>
        <v>94000</v>
      </c>
      <c r="J22" s="8">
        <f t="shared" si="5"/>
        <v>8000</v>
      </c>
      <c r="K22" s="8">
        <f t="shared" si="6"/>
        <v>12000</v>
      </c>
      <c r="L22" s="8">
        <f t="shared" si="7"/>
        <v>18800</v>
      </c>
      <c r="M22" s="8">
        <f>SUM(J22:L22)</f>
        <v>38800</v>
      </c>
      <c r="N22" s="10" t="str">
        <f t="shared" si="0"/>
        <v/>
      </c>
      <c r="O22" s="8">
        <f t="shared" si="8"/>
        <v>1940</v>
      </c>
      <c r="P22" s="8" t="str">
        <f t="shared" si="9"/>
        <v/>
      </c>
      <c r="Q22" s="6">
        <f>SUM(O22:P22)</f>
        <v>1940</v>
      </c>
      <c r="R22" s="6"/>
    </row>
    <row r="23" spans="1:18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4" customHeight="1" x14ac:dyDescent="0.25">
      <c r="A24" s="6" t="s">
        <v>29</v>
      </c>
      <c r="B24" s="6"/>
      <c r="C24" s="6">
        <f>SUM(C4:C23)</f>
        <v>5875000</v>
      </c>
      <c r="D24" s="6">
        <f>SUM(D4:D23)</f>
        <v>7110000</v>
      </c>
      <c r="E24" s="6">
        <f>SUM(E4:E23)</f>
        <v>1235000</v>
      </c>
      <c r="F24" s="6"/>
      <c r="G24" s="6">
        <f>SUM(G3:G22)</f>
        <v>1746000</v>
      </c>
      <c r="H24" s="6">
        <f>SUM(H3:H22)</f>
        <v>1298000</v>
      </c>
      <c r="I24" s="6">
        <f>SUM(I3:I22)</f>
        <v>2166000</v>
      </c>
      <c r="J24" s="6">
        <f>SUM(J3:J22)</f>
        <v>139680</v>
      </c>
      <c r="K24" s="6">
        <f>SUM(K3:K22)</f>
        <v>155760</v>
      </c>
      <c r="L24" s="6">
        <f>SUM(L3:L22)</f>
        <v>433200</v>
      </c>
      <c r="M24" s="6">
        <f>SUM(M3:M22)</f>
        <v>728640</v>
      </c>
      <c r="N24" s="6"/>
      <c r="O24" s="6">
        <f>SUM(O5:O23)</f>
        <v>8520</v>
      </c>
      <c r="P24" s="6">
        <f>SUM(P5:P23)</f>
        <v>0</v>
      </c>
      <c r="Q24" s="6">
        <f>SUM(O24:P24)</f>
        <v>8520</v>
      </c>
      <c r="R24" s="6"/>
    </row>
    <row r="25" spans="1:18" ht="24" customHeight="1" x14ac:dyDescent="0.25">
      <c r="A25" s="6" t="s">
        <v>55</v>
      </c>
      <c r="B25" s="6"/>
      <c r="C25" s="6">
        <f>MAX(C4:C22)</f>
        <v>725000</v>
      </c>
      <c r="D25" s="6">
        <f>MAX(D4:D22)</f>
        <v>721000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dcterms:created xsi:type="dcterms:W3CDTF">2015-11-29T17:40:43Z</dcterms:created>
  <dcterms:modified xsi:type="dcterms:W3CDTF">2017-10-31T10:13:33Z</dcterms:modified>
</cp:coreProperties>
</file>