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FOAD COMPTA\CYCLE 1 INITIATION\Gratuit en ligne\GRATUIT\vidéo 2 plan comptable\DOCUMENTS\"/>
    </mc:Choice>
  </mc:AlternateContent>
  <bookViews>
    <workbookView xWindow="120" yWindow="135" windowWidth="19080" windowHeight="8655"/>
  </bookViews>
  <sheets>
    <sheet name="ENONCE " sheetId="1" r:id="rId1"/>
    <sheet name="CORRIGE POSITION DES COMPTES" sheetId="2" r:id="rId2"/>
    <sheet name="corrigé cte de résultat" sheetId="4" r:id="rId3"/>
    <sheet name="corrigé bilan" sheetId="3" r:id="rId4"/>
  </sheets>
  <externalReferences>
    <externalReference r:id="rId5"/>
  </externalReferences>
  <calcPr calcId="171027"/>
</workbook>
</file>

<file path=xl/calcChain.xml><?xml version="1.0" encoding="utf-8"?>
<calcChain xmlns="http://schemas.openxmlformats.org/spreadsheetml/2006/main">
  <c r="E33" i="2" l="1"/>
  <c r="E32" i="2"/>
  <c r="E31" i="2"/>
  <c r="E30" i="2"/>
  <c r="B30" i="2"/>
  <c r="C24" i="2"/>
  <c r="C23" i="2"/>
  <c r="C21" i="2"/>
  <c r="C20" i="2"/>
  <c r="C25" i="2" s="1"/>
  <c r="B19" i="2"/>
  <c r="B18" i="2"/>
  <c r="B25" i="2" s="1"/>
  <c r="B15" i="2"/>
  <c r="B14" i="2"/>
  <c r="E13" i="2"/>
  <c r="B13" i="2"/>
  <c r="E12" i="2"/>
  <c r="E11" i="2"/>
  <c r="E9" i="2"/>
  <c r="B9" i="2"/>
  <c r="E8" i="2"/>
  <c r="B8" i="2"/>
  <c r="E7" i="2"/>
  <c r="B7" i="2"/>
  <c r="E6" i="2"/>
  <c r="B22" i="2" s="1"/>
  <c r="C26" i="2" l="1"/>
  <c r="B11" i="4"/>
  <c r="B15" i="4"/>
  <c r="B20" i="4"/>
  <c r="B21" i="4" s="1"/>
  <c r="B10" i="4"/>
  <c r="B6" i="4"/>
  <c r="C10" i="3"/>
  <c r="C12" i="3" s="1"/>
  <c r="C21" i="3" s="1"/>
  <c r="B10" i="3"/>
  <c r="F9" i="3"/>
  <c r="F17" i="3" l="1"/>
  <c r="F16" i="3"/>
  <c r="B12" i="3"/>
  <c r="D10" i="3"/>
  <c r="D12" i="3" s="1"/>
  <c r="B16" i="4"/>
  <c r="B17" i="4" s="1"/>
  <c r="C29" i="4" s="1"/>
  <c r="F11" i="3" s="1"/>
  <c r="F12" i="3" s="1"/>
  <c r="B17" i="3"/>
  <c r="B18" i="3" l="1"/>
  <c r="D18" i="3" s="1"/>
  <c r="F19" i="3"/>
  <c r="F21" i="3" s="1"/>
  <c r="D17" i="3"/>
  <c r="D19" i="3" l="1"/>
  <c r="D21" i="3" s="1"/>
  <c r="B19" i="3"/>
  <c r="B21" i="3" s="1"/>
</calcChain>
</file>

<file path=xl/sharedStrings.xml><?xml version="1.0" encoding="utf-8"?>
<sst xmlns="http://schemas.openxmlformats.org/spreadsheetml/2006/main" count="98" uniqueCount="84">
  <si>
    <t>Operations du mois</t>
  </si>
  <si>
    <t>Ventes du mois</t>
  </si>
  <si>
    <t>Règlement des clients</t>
  </si>
  <si>
    <t>Achats aux fournisseurs</t>
  </si>
  <si>
    <t>Frais divers réglés au comptant</t>
  </si>
  <si>
    <t>Achat d'un matériel</t>
  </si>
  <si>
    <t>Emprunt bancaire</t>
  </si>
  <si>
    <t>Travaux à effectuer</t>
  </si>
  <si>
    <t>Calculez les soldes des divers comptes</t>
  </si>
  <si>
    <t>Etablissez le compte de résultats puis le bilan</t>
  </si>
  <si>
    <t>Position des comptes à la fin du premier mois</t>
  </si>
  <si>
    <t>Clients</t>
  </si>
  <si>
    <t>Factures</t>
  </si>
  <si>
    <t>Règlements</t>
  </si>
  <si>
    <t>Dus par les clients</t>
  </si>
  <si>
    <t>Fournisseurs</t>
  </si>
  <si>
    <t>Dus aux fournisseurs</t>
  </si>
  <si>
    <t>Emprunt</t>
  </si>
  <si>
    <t>Emprunté</t>
  </si>
  <si>
    <t>Remboursé</t>
  </si>
  <si>
    <t>Reste du</t>
  </si>
  <si>
    <t>Capital</t>
  </si>
  <si>
    <t>Matériel</t>
  </si>
  <si>
    <t>Amortissement</t>
  </si>
  <si>
    <t>Comptes de résultats</t>
  </si>
  <si>
    <t>Ventes facturées</t>
  </si>
  <si>
    <t>Achats facturées</t>
  </si>
  <si>
    <t>Intérêts des emprunts</t>
  </si>
  <si>
    <t>Amortissements</t>
  </si>
  <si>
    <t>Compte de résultat simplifié</t>
  </si>
  <si>
    <t>Produits d'exploitation</t>
  </si>
  <si>
    <t>Chiffre d'affaires</t>
  </si>
  <si>
    <t>Charges d'exploitation</t>
  </si>
  <si>
    <t>Achats</t>
  </si>
  <si>
    <t>Service externes</t>
  </si>
  <si>
    <t>Impots et taxes</t>
  </si>
  <si>
    <t>Salaires et charges</t>
  </si>
  <si>
    <t>Dotation amortissements et provisions</t>
  </si>
  <si>
    <t>Résultats d'exploitation</t>
  </si>
  <si>
    <t>Produits financiers</t>
  </si>
  <si>
    <t>Charges financières</t>
  </si>
  <si>
    <t>Résultat financier</t>
  </si>
  <si>
    <t>Produits exceptionnels</t>
  </si>
  <si>
    <t>Charges exceptionnelles</t>
  </si>
  <si>
    <t>Résultat exceptionnel</t>
  </si>
  <si>
    <t xml:space="preserve">Impôt sur les sociétés </t>
  </si>
  <si>
    <t>Participation</t>
  </si>
  <si>
    <t>Bénéfice comptable = produits - charges - impôt société - participation</t>
  </si>
  <si>
    <t>Frais divers</t>
  </si>
  <si>
    <t>Total des charges</t>
  </si>
  <si>
    <t>Bilan schématisé et simplifié</t>
  </si>
  <si>
    <t>ACTIF</t>
  </si>
  <si>
    <t>PASSIF</t>
  </si>
  <si>
    <t>BRUT</t>
  </si>
  <si>
    <t>AMORT</t>
  </si>
  <si>
    <t>NET</t>
  </si>
  <si>
    <t>Immobilisations</t>
  </si>
  <si>
    <t>Capitaux</t>
  </si>
  <si>
    <t>Immobilisations incorporelles</t>
  </si>
  <si>
    <t>Immobilisations corporelles</t>
  </si>
  <si>
    <t>Réserves</t>
  </si>
  <si>
    <t>Immobilisations financières</t>
  </si>
  <si>
    <t>Résultat</t>
  </si>
  <si>
    <t>Totaux</t>
  </si>
  <si>
    <t>Actif circulant</t>
  </si>
  <si>
    <t>Dettes</t>
  </si>
  <si>
    <t>Stocks</t>
  </si>
  <si>
    <t>Créances clients</t>
  </si>
  <si>
    <t xml:space="preserve">Fournisseurs </t>
  </si>
  <si>
    <t>Trésorerie</t>
  </si>
  <si>
    <t>Total général</t>
  </si>
  <si>
    <t>Eumprunts</t>
  </si>
  <si>
    <t>Recettes</t>
  </si>
  <si>
    <t>Dépenses</t>
  </si>
  <si>
    <t>Emprunts</t>
  </si>
  <si>
    <t>Échéance emprunt</t>
  </si>
  <si>
    <t>Solde compte de banque</t>
  </si>
  <si>
    <t>Interets des emprunts</t>
  </si>
  <si>
    <t>Intérêts</t>
  </si>
  <si>
    <t xml:space="preserve">Création d'une société avec un capital de </t>
  </si>
  <si>
    <t>Règlement des fournisseurs</t>
  </si>
  <si>
    <t>Échéance emprunt dont 150 € d'intérêts</t>
  </si>
  <si>
    <t>Amortissement du matériel</t>
  </si>
  <si>
    <t>Comptes de bilans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</si>
</sst>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vertical="center"/>
    </xf>
    <xf numFmtId="164" fontId="4" fillId="0" borderId="4" xfId="0" applyNumberFormat="1" applyFont="1" applyBorder="1"/>
    <xf numFmtId="0" fontId="4" fillId="0" borderId="3" xfId="0" applyFont="1" applyBorder="1"/>
    <xf numFmtId="164" fontId="5" fillId="0" borderId="4" xfId="0" applyNumberFormat="1" applyFont="1" applyBorder="1"/>
    <xf numFmtId="164" fontId="4" fillId="0" borderId="0" xfId="0" applyNumberFormat="1" applyFont="1"/>
    <xf numFmtId="0" fontId="5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5" fillId="0" borderId="15" xfId="0" applyNumberFormat="1" applyFont="1" applyBorder="1"/>
    <xf numFmtId="0" fontId="4" fillId="0" borderId="5" xfId="0" applyFont="1" applyBorder="1"/>
    <xf numFmtId="164" fontId="5" fillId="0" borderId="16" xfId="0" applyNumberFormat="1" applyFont="1" applyBorder="1"/>
    <xf numFmtId="164" fontId="5" fillId="0" borderId="6" xfId="0" applyNumberFormat="1" applyFont="1" applyBorder="1"/>
    <xf numFmtId="0" fontId="4" fillId="0" borderId="11" xfId="0" applyFont="1" applyBorder="1" applyAlignment="1"/>
    <xf numFmtId="0" fontId="5" fillId="0" borderId="12" xfId="0" applyFont="1" applyBorder="1" applyAlignment="1"/>
    <xf numFmtId="0" fontId="4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164" fontId="10" fillId="0" borderId="2" xfId="1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4" fontId="10" fillId="0" borderId="4" xfId="1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164" fontId="10" fillId="0" borderId="6" xfId="1" applyNumberFormat="1" applyFont="1" applyBorder="1" applyAlignment="1">
      <alignment vertical="center"/>
    </xf>
    <xf numFmtId="165" fontId="10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1" applyNumberFormat="1" applyFont="1" applyBorder="1"/>
    <xf numFmtId="0" fontId="0" fillId="0" borderId="5" xfId="0" applyBorder="1"/>
    <xf numFmtId="164" fontId="0" fillId="0" borderId="6" xfId="1" applyNumberFormat="1" applyFont="1" applyBorder="1"/>
    <xf numFmtId="0" fontId="0" fillId="0" borderId="5" xfId="0" applyFill="1" applyBorder="1"/>
    <xf numFmtId="0" fontId="0" fillId="0" borderId="1" xfId="0" applyBorder="1"/>
    <xf numFmtId="164" fontId="0" fillId="0" borderId="2" xfId="1" applyNumberFormat="1" applyFont="1" applyBorder="1"/>
    <xf numFmtId="0" fontId="0" fillId="0" borderId="0" xfId="0" applyBorder="1"/>
    <xf numFmtId="164" fontId="0" fillId="0" borderId="0" xfId="1" applyNumberFormat="1" applyFont="1" applyBorder="1"/>
    <xf numFmtId="0" fontId="9" fillId="0" borderId="1" xfId="0" applyFont="1" applyFill="1" applyBorder="1"/>
    <xf numFmtId="164" fontId="0" fillId="0" borderId="14" xfId="1" applyNumberFormat="1" applyFont="1" applyBorder="1"/>
    <xf numFmtId="0" fontId="10" fillId="0" borderId="3" xfId="0" applyFont="1" applyFill="1" applyBorder="1"/>
    <xf numFmtId="164" fontId="0" fillId="0" borderId="15" xfId="1" applyNumberFormat="1" applyFont="1" applyBorder="1"/>
    <xf numFmtId="0" fontId="0" fillId="0" borderId="3" xfId="0" applyFill="1" applyBorder="1"/>
    <xf numFmtId="0" fontId="6" fillId="0" borderId="5" xfId="0" applyFont="1" applyFill="1" applyBorder="1"/>
    <xf numFmtId="164" fontId="6" fillId="0" borderId="16" xfId="1" applyNumberFormat="1" applyFont="1" applyBorder="1"/>
    <xf numFmtId="0" fontId="0" fillId="0" borderId="9" xfId="0" applyBorder="1"/>
    <xf numFmtId="164" fontId="0" fillId="0" borderId="10" xfId="1" applyNumberFormat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ain\Desktop\FOAD%20COMPTA\CYCLE%201%20INITIATION\GRATUIT\vid&#233;o%202%20plan%20comptable\DOCUMENTS\vid&#233;o%202%20Application%20corrig&#233;%20DV%20bilan%20et%20compte%20de%20r&#233;sul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oncé"/>
      <sheetName val="position des comptes"/>
      <sheetName val="corrigé cte de résultat"/>
      <sheetName val="corrigé bilan"/>
    </sheetNames>
    <sheetDataSet>
      <sheetData sheetId="0">
        <row r="1">
          <cell r="B1">
            <v>100000</v>
          </cell>
        </row>
        <row r="5">
          <cell r="B5">
            <v>125000</v>
          </cell>
        </row>
        <row r="6">
          <cell r="B6">
            <v>82000</v>
          </cell>
        </row>
        <row r="7">
          <cell r="B7">
            <v>67000</v>
          </cell>
        </row>
        <row r="8">
          <cell r="B8">
            <v>51000</v>
          </cell>
        </row>
        <row r="9">
          <cell r="B9">
            <v>12000</v>
          </cell>
        </row>
        <row r="10">
          <cell r="B10">
            <v>120000</v>
          </cell>
        </row>
        <row r="11">
          <cell r="B11">
            <v>120000</v>
          </cell>
        </row>
        <row r="12">
          <cell r="B12">
            <v>3000</v>
          </cell>
        </row>
        <row r="13">
          <cell r="B13">
            <v>2000</v>
          </cell>
        </row>
        <row r="14">
          <cell r="B14">
            <v>150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9"/>
  <sheetViews>
    <sheetView tabSelected="1" workbookViewId="0">
      <selection activeCell="F15" sqref="F15"/>
    </sheetView>
  </sheetViews>
  <sheetFormatPr baseColWidth="10" defaultRowHeight="21" x14ac:dyDescent="0.25"/>
  <cols>
    <col min="1" max="1" width="61.85546875" style="6" customWidth="1"/>
    <col min="2" max="2" width="15.42578125" style="6" bestFit="1" customWidth="1"/>
    <col min="3" max="16384" width="11.42578125" style="6"/>
  </cols>
  <sheetData>
    <row r="1" spans="1:2" s="30" customFormat="1" ht="18.75" x14ac:dyDescent="0.25">
      <c r="A1" s="28" t="s">
        <v>79</v>
      </c>
      <c r="B1" s="29">
        <v>100000</v>
      </c>
    </row>
    <row r="2" spans="1:2" s="30" customFormat="1" ht="18.75" x14ac:dyDescent="0.25">
      <c r="A2" s="31"/>
      <c r="B2" s="31"/>
    </row>
    <row r="3" spans="1:2" s="30" customFormat="1" ht="15.75" x14ac:dyDescent="0.25">
      <c r="A3" s="32" t="s">
        <v>0</v>
      </c>
      <c r="B3" s="33"/>
    </row>
    <row r="4" spans="1:2" s="30" customFormat="1" ht="16.5" thickBot="1" x14ac:dyDescent="0.3">
      <c r="A4" s="33"/>
      <c r="B4" s="33"/>
    </row>
    <row r="5" spans="1:2" s="30" customFormat="1" ht="23.25" customHeight="1" x14ac:dyDescent="0.25">
      <c r="A5" s="34" t="s">
        <v>1</v>
      </c>
      <c r="B5" s="35">
        <v>125000</v>
      </c>
    </row>
    <row r="6" spans="1:2" s="30" customFormat="1" ht="23.25" customHeight="1" x14ac:dyDescent="0.25">
      <c r="A6" s="36" t="s">
        <v>2</v>
      </c>
      <c r="B6" s="37">
        <v>82000</v>
      </c>
    </row>
    <row r="7" spans="1:2" s="30" customFormat="1" ht="23.25" customHeight="1" x14ac:dyDescent="0.25">
      <c r="A7" s="36" t="s">
        <v>3</v>
      </c>
      <c r="B7" s="37">
        <v>67000</v>
      </c>
    </row>
    <row r="8" spans="1:2" s="30" customFormat="1" ht="23.25" customHeight="1" x14ac:dyDescent="0.25">
      <c r="A8" s="36" t="s">
        <v>80</v>
      </c>
      <c r="B8" s="37">
        <v>51000</v>
      </c>
    </row>
    <row r="9" spans="1:2" s="30" customFormat="1" ht="23.25" customHeight="1" x14ac:dyDescent="0.25">
      <c r="A9" s="36" t="s">
        <v>4</v>
      </c>
      <c r="B9" s="37">
        <v>12000</v>
      </c>
    </row>
    <row r="10" spans="1:2" s="30" customFormat="1" ht="23.25" customHeight="1" x14ac:dyDescent="0.25">
      <c r="A10" s="36" t="s">
        <v>5</v>
      </c>
      <c r="B10" s="37">
        <v>120000</v>
      </c>
    </row>
    <row r="11" spans="1:2" s="30" customFormat="1" ht="23.25" customHeight="1" x14ac:dyDescent="0.25">
      <c r="A11" s="36" t="s">
        <v>6</v>
      </c>
      <c r="B11" s="37">
        <v>120000</v>
      </c>
    </row>
    <row r="12" spans="1:2" s="30" customFormat="1" ht="23.25" customHeight="1" x14ac:dyDescent="0.25">
      <c r="A12" s="36" t="s">
        <v>81</v>
      </c>
      <c r="B12" s="37">
        <v>3000</v>
      </c>
    </row>
    <row r="13" spans="1:2" s="30" customFormat="1" ht="23.25" customHeight="1" x14ac:dyDescent="0.25">
      <c r="A13" s="36" t="s">
        <v>82</v>
      </c>
      <c r="B13" s="37">
        <v>2000</v>
      </c>
    </row>
    <row r="14" spans="1:2" s="30" customFormat="1" ht="24" customHeight="1" thickBot="1" x14ac:dyDescent="0.3">
      <c r="A14" s="38" t="s">
        <v>77</v>
      </c>
      <c r="B14" s="39">
        <v>150</v>
      </c>
    </row>
    <row r="15" spans="1:2" s="30" customFormat="1" ht="15.75" x14ac:dyDescent="0.25">
      <c r="A15" s="33"/>
      <c r="B15" s="40"/>
    </row>
    <row r="16" spans="1:2" s="30" customFormat="1" ht="15.75" x14ac:dyDescent="0.25">
      <c r="A16" s="32" t="s">
        <v>7</v>
      </c>
      <c r="B16" s="33"/>
    </row>
    <row r="17" spans="1:2" s="30" customFormat="1" ht="15.75" x14ac:dyDescent="0.25">
      <c r="A17" s="33"/>
      <c r="B17" s="33"/>
    </row>
    <row r="18" spans="1:2" s="30" customFormat="1" ht="15.75" x14ac:dyDescent="0.25">
      <c r="A18" s="32" t="s">
        <v>8</v>
      </c>
      <c r="B18" s="33"/>
    </row>
    <row r="19" spans="1:2" s="30" customFormat="1" ht="15.75" x14ac:dyDescent="0.25">
      <c r="A19" s="32" t="s">
        <v>9</v>
      </c>
      <c r="B19" s="33"/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F9" sqref="F9"/>
    </sheetView>
  </sheetViews>
  <sheetFormatPr baseColWidth="10" defaultColWidth="30.5703125" defaultRowHeight="23.25" x14ac:dyDescent="0.35"/>
  <cols>
    <col min="1" max="1" width="37.28515625" style="1" bestFit="1" customWidth="1"/>
    <col min="2" max="3" width="30.5703125" style="1"/>
    <col min="4" max="4" width="32.5703125" style="1" bestFit="1" customWidth="1"/>
    <col min="5" max="16384" width="30.5703125" style="1"/>
  </cols>
  <sheetData>
    <row r="1" spans="1:5" customFormat="1" ht="21" x14ac:dyDescent="0.35">
      <c r="A1" s="41" t="s">
        <v>10</v>
      </c>
      <c r="B1" s="42"/>
      <c r="C1" s="42"/>
      <c r="D1" s="42"/>
      <c r="E1" s="42"/>
    </row>
    <row r="2" spans="1:5" customFormat="1" ht="15" x14ac:dyDescent="0.25"/>
    <row r="3" spans="1:5" customFormat="1" ht="18.75" x14ac:dyDescent="0.3">
      <c r="A3" s="43" t="s">
        <v>83</v>
      </c>
      <c r="B3" s="42"/>
      <c r="C3" s="42"/>
      <c r="D3" s="42"/>
      <c r="E3" s="42"/>
    </row>
    <row r="4" spans="1:5" customFormat="1" ht="15.75" thickBot="1" x14ac:dyDescent="0.3"/>
    <row r="5" spans="1:5" customFormat="1" ht="15.75" x14ac:dyDescent="0.25">
      <c r="A5" s="44" t="s">
        <v>11</v>
      </c>
      <c r="B5" s="45"/>
      <c r="D5" s="44" t="s">
        <v>17</v>
      </c>
      <c r="E5" s="45"/>
    </row>
    <row r="6" spans="1:5" customFormat="1" ht="15" x14ac:dyDescent="0.25">
      <c r="A6" s="46"/>
      <c r="B6" s="47"/>
      <c r="D6" s="46" t="s">
        <v>18</v>
      </c>
      <c r="E6" s="48">
        <f>[1]Enoncé!B11</f>
        <v>120000</v>
      </c>
    </row>
    <row r="7" spans="1:5" customFormat="1" ht="15" x14ac:dyDescent="0.25">
      <c r="A7" s="46" t="s">
        <v>12</v>
      </c>
      <c r="B7" s="48">
        <f>[1]Enoncé!B5</f>
        <v>125000</v>
      </c>
      <c r="D7" s="46" t="s">
        <v>19</v>
      </c>
      <c r="E7" s="48">
        <f>[1]Enoncé!B12-[1]Enoncé!B14</f>
        <v>2850</v>
      </c>
    </row>
    <row r="8" spans="1:5" customFormat="1" ht="15" x14ac:dyDescent="0.25">
      <c r="A8" s="46" t="s">
        <v>13</v>
      </c>
      <c r="B8" s="48">
        <f>[1]Enoncé!B6</f>
        <v>82000</v>
      </c>
      <c r="D8" s="46" t="s">
        <v>20</v>
      </c>
      <c r="E8" s="48">
        <f>E6-E7</f>
        <v>117150</v>
      </c>
    </row>
    <row r="9" spans="1:5" customFormat="1" ht="15.75" thickBot="1" x14ac:dyDescent="0.3">
      <c r="A9" s="49" t="s">
        <v>14</v>
      </c>
      <c r="B9" s="50">
        <f>B7-B8</f>
        <v>43000</v>
      </c>
      <c r="D9" s="51" t="s">
        <v>78</v>
      </c>
      <c r="E9" s="50">
        <f>[1]Enoncé!B14</f>
        <v>150</v>
      </c>
    </row>
    <row r="10" spans="1:5" customFormat="1" ht="15.75" thickBot="1" x14ac:dyDescent="0.3"/>
    <row r="11" spans="1:5" customFormat="1" ht="15.75" x14ac:dyDescent="0.25">
      <c r="A11" s="44" t="s">
        <v>15</v>
      </c>
      <c r="B11" s="45"/>
      <c r="D11" s="52" t="s">
        <v>21</v>
      </c>
      <c r="E11" s="53">
        <f>[1]Enoncé!B1</f>
        <v>100000</v>
      </c>
    </row>
    <row r="12" spans="1:5" customFormat="1" ht="15" x14ac:dyDescent="0.25">
      <c r="A12" s="46"/>
      <c r="B12" s="47"/>
      <c r="D12" s="46" t="s">
        <v>22</v>
      </c>
      <c r="E12" s="48">
        <f>[1]Enoncé!B10</f>
        <v>120000</v>
      </c>
    </row>
    <row r="13" spans="1:5" customFormat="1" ht="15.75" thickBot="1" x14ac:dyDescent="0.3">
      <c r="A13" s="46" t="s">
        <v>12</v>
      </c>
      <c r="B13" s="48">
        <f>[1]Enoncé!B7</f>
        <v>67000</v>
      </c>
      <c r="D13" s="49" t="s">
        <v>23</v>
      </c>
      <c r="E13" s="50">
        <f>[1]Enoncé!B13</f>
        <v>2000</v>
      </c>
    </row>
    <row r="14" spans="1:5" customFormat="1" ht="15" x14ac:dyDescent="0.25">
      <c r="A14" s="46" t="s">
        <v>13</v>
      </c>
      <c r="B14" s="48">
        <f>[1]Enoncé!B8</f>
        <v>51000</v>
      </c>
    </row>
    <row r="15" spans="1:5" customFormat="1" ht="15.75" thickBot="1" x14ac:dyDescent="0.3">
      <c r="A15" s="49" t="s">
        <v>16</v>
      </c>
      <c r="B15" s="50">
        <f>B13-B14</f>
        <v>16000</v>
      </c>
    </row>
    <row r="16" spans="1:5" customFormat="1" ht="15.75" thickBot="1" x14ac:dyDescent="0.3">
      <c r="A16" s="54"/>
      <c r="B16" s="55"/>
    </row>
    <row r="17" spans="1:5" customFormat="1" ht="15.75" x14ac:dyDescent="0.25">
      <c r="A17" s="56" t="s">
        <v>69</v>
      </c>
      <c r="B17" s="57" t="s">
        <v>72</v>
      </c>
      <c r="C17" s="45" t="s">
        <v>73</v>
      </c>
    </row>
    <row r="18" spans="1:5" customFormat="1" ht="15.75" x14ac:dyDescent="0.25">
      <c r="A18" s="58" t="s">
        <v>21</v>
      </c>
      <c r="B18" s="59">
        <f>[1]Enoncé!B1</f>
        <v>100000</v>
      </c>
      <c r="C18" s="48"/>
    </row>
    <row r="19" spans="1:5" customFormat="1" ht="15" x14ac:dyDescent="0.25">
      <c r="A19" s="60" t="s">
        <v>11</v>
      </c>
      <c r="B19" s="59">
        <f>B8</f>
        <v>82000</v>
      </c>
      <c r="C19" s="48"/>
    </row>
    <row r="20" spans="1:5" customFormat="1" ht="15" x14ac:dyDescent="0.25">
      <c r="A20" s="60" t="s">
        <v>15</v>
      </c>
      <c r="B20" s="59"/>
      <c r="C20" s="48">
        <f>B14</f>
        <v>51000</v>
      </c>
    </row>
    <row r="21" spans="1:5" customFormat="1" ht="15" x14ac:dyDescent="0.25">
      <c r="A21" s="60" t="s">
        <v>22</v>
      </c>
      <c r="B21" s="59"/>
      <c r="C21" s="48">
        <f>[1]Enoncé!B10</f>
        <v>120000</v>
      </c>
    </row>
    <row r="22" spans="1:5" customFormat="1" ht="15" x14ac:dyDescent="0.25">
      <c r="A22" s="60" t="s">
        <v>74</v>
      </c>
      <c r="B22" s="59">
        <f>E6</f>
        <v>120000</v>
      </c>
      <c r="C22" s="48"/>
    </row>
    <row r="23" spans="1:5" customFormat="1" ht="15" x14ac:dyDescent="0.25">
      <c r="A23" s="60" t="s">
        <v>75</v>
      </c>
      <c r="B23" s="59"/>
      <c r="C23" s="48">
        <f>[1]Enoncé!B12</f>
        <v>3000</v>
      </c>
    </row>
    <row r="24" spans="1:5" customFormat="1" ht="15" x14ac:dyDescent="0.25">
      <c r="A24" s="60" t="s">
        <v>48</v>
      </c>
      <c r="B24" s="59"/>
      <c r="C24" s="48">
        <f>[1]Enoncé!B9</f>
        <v>12000</v>
      </c>
    </row>
    <row r="25" spans="1:5" customFormat="1" ht="15" x14ac:dyDescent="0.25">
      <c r="A25" s="60" t="s">
        <v>63</v>
      </c>
      <c r="B25" s="59">
        <f>SUM(B18:B24)</f>
        <v>302000</v>
      </c>
      <c r="C25" s="48">
        <f>SUM(C18:C24)</f>
        <v>186000</v>
      </c>
    </row>
    <row r="26" spans="1:5" customFormat="1" ht="15.75" thickBot="1" x14ac:dyDescent="0.3">
      <c r="A26" s="61" t="s">
        <v>76</v>
      </c>
      <c r="B26" s="62"/>
      <c r="C26" s="50">
        <f>B25-C25</f>
        <v>116000</v>
      </c>
    </row>
    <row r="27" spans="1:5" customFormat="1" ht="15" x14ac:dyDescent="0.25"/>
    <row r="28" spans="1:5" customFormat="1" ht="18.75" x14ac:dyDescent="0.3">
      <c r="A28" s="43" t="s">
        <v>24</v>
      </c>
      <c r="B28" s="42"/>
      <c r="C28" s="42"/>
      <c r="D28" s="42"/>
      <c r="E28" s="42"/>
    </row>
    <row r="29" spans="1:5" customFormat="1" ht="15.75" thickBot="1" x14ac:dyDescent="0.3"/>
    <row r="30" spans="1:5" customFormat="1" ht="15.75" thickBot="1" x14ac:dyDescent="0.3">
      <c r="A30" s="63" t="s">
        <v>25</v>
      </c>
      <c r="B30" s="64">
        <f>[1]Enoncé!B5</f>
        <v>125000</v>
      </c>
      <c r="D30" s="52" t="s">
        <v>26</v>
      </c>
      <c r="E30" s="53">
        <f>[1]Enoncé!B7</f>
        <v>67000</v>
      </c>
    </row>
    <row r="31" spans="1:5" customFormat="1" ht="15" x14ac:dyDescent="0.25">
      <c r="D31" s="46" t="s">
        <v>27</v>
      </c>
      <c r="E31" s="48">
        <f>[1]Enoncé!B14</f>
        <v>150</v>
      </c>
    </row>
    <row r="32" spans="1:5" customFormat="1" ht="15" x14ac:dyDescent="0.25">
      <c r="D32" s="46" t="s">
        <v>28</v>
      </c>
      <c r="E32" s="48">
        <f>[1]Enoncé!B13</f>
        <v>2000</v>
      </c>
    </row>
    <row r="33" spans="4:5" customFormat="1" ht="15.75" thickBot="1" x14ac:dyDescent="0.3">
      <c r="D33" s="51" t="s">
        <v>48</v>
      </c>
      <c r="E33" s="50">
        <f>[1]Enoncé!B9</f>
        <v>12000</v>
      </c>
    </row>
    <row r="34" spans="4:5" customFormat="1" ht="15" x14ac:dyDescent="0.25"/>
    <row r="35" spans="4:5" customFormat="1" ht="15" x14ac:dyDescent="0.25"/>
  </sheetData>
  <mergeCells count="3">
    <mergeCell ref="A1:E1"/>
    <mergeCell ref="A3:E3"/>
    <mergeCell ref="A28:E28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3" workbookViewId="0">
      <selection activeCell="B15" sqref="B15"/>
    </sheetView>
  </sheetViews>
  <sheetFormatPr baseColWidth="10" defaultRowHeight="23.25" x14ac:dyDescent="0.35"/>
  <cols>
    <col min="1" max="1" width="41.28515625" style="1" customWidth="1"/>
    <col min="2" max="2" width="18.28515625" style="1" customWidth="1"/>
    <col min="3" max="3" width="15" style="1" bestFit="1" customWidth="1"/>
    <col min="4" max="4" width="26.85546875" style="1" customWidth="1"/>
    <col min="5" max="5" width="13.140625" style="1" customWidth="1"/>
    <col min="6" max="7" width="11.42578125" style="1"/>
    <col min="8" max="8" width="16.28515625" style="1" customWidth="1"/>
    <col min="9" max="16384" width="11.42578125" style="1"/>
  </cols>
  <sheetData>
    <row r="1" spans="1:2" x14ac:dyDescent="0.35">
      <c r="A1" s="20" t="s">
        <v>29</v>
      </c>
      <c r="B1" s="21"/>
    </row>
    <row r="3" spans="1:2" ht="24" thickBot="1" x14ac:dyDescent="0.4"/>
    <row r="4" spans="1:2" x14ac:dyDescent="0.35">
      <c r="A4" s="2" t="s">
        <v>30</v>
      </c>
      <c r="B4" s="3"/>
    </row>
    <row r="5" spans="1:2" x14ac:dyDescent="0.35">
      <c r="A5" s="4"/>
      <c r="B5" s="5"/>
    </row>
    <row r="6" spans="1:2" x14ac:dyDescent="0.35">
      <c r="A6" s="4" t="s">
        <v>31</v>
      </c>
      <c r="B6" s="7">
        <f>'CORRIGE POSITION DES COMPTES'!B30</f>
        <v>125000</v>
      </c>
    </row>
    <row r="7" spans="1:2" x14ac:dyDescent="0.35">
      <c r="A7" s="4"/>
      <c r="B7" s="5"/>
    </row>
    <row r="8" spans="1:2" x14ac:dyDescent="0.35">
      <c r="A8" s="8" t="s">
        <v>32</v>
      </c>
      <c r="B8" s="5"/>
    </row>
    <row r="9" spans="1:2" x14ac:dyDescent="0.35">
      <c r="A9" s="4"/>
      <c r="B9" s="5"/>
    </row>
    <row r="10" spans="1:2" x14ac:dyDescent="0.35">
      <c r="A10" s="4" t="s">
        <v>33</v>
      </c>
      <c r="B10" s="9">
        <f>'CORRIGE POSITION DES COMPTES'!E30</f>
        <v>67000</v>
      </c>
    </row>
    <row r="11" spans="1:2" x14ac:dyDescent="0.35">
      <c r="A11" s="4" t="s">
        <v>34</v>
      </c>
      <c r="B11" s="9">
        <f>'CORRIGE POSITION DES COMPTES'!E33</f>
        <v>12000</v>
      </c>
    </row>
    <row r="12" spans="1:2" x14ac:dyDescent="0.35">
      <c r="A12" s="4" t="s">
        <v>35</v>
      </c>
      <c r="B12" s="5"/>
    </row>
    <row r="13" spans="1:2" x14ac:dyDescent="0.35">
      <c r="A13" s="4" t="s">
        <v>36</v>
      </c>
      <c r="B13" s="5"/>
    </row>
    <row r="14" spans="1:2" x14ac:dyDescent="0.35">
      <c r="A14" s="4"/>
      <c r="B14" s="5"/>
    </row>
    <row r="15" spans="1:2" x14ac:dyDescent="0.35">
      <c r="A15" s="4" t="s">
        <v>37</v>
      </c>
      <c r="B15" s="9">
        <f>'CORRIGE POSITION DES COMPTES'!E32</f>
        <v>2000</v>
      </c>
    </row>
    <row r="16" spans="1:2" x14ac:dyDescent="0.35">
      <c r="A16" s="8" t="s">
        <v>49</v>
      </c>
      <c r="B16" s="7">
        <f>SUM(B10:B15)</f>
        <v>81000</v>
      </c>
    </row>
    <row r="17" spans="1:3" x14ac:dyDescent="0.35">
      <c r="A17" s="8" t="s">
        <v>38</v>
      </c>
      <c r="B17" s="7">
        <f>B6-B16</f>
        <v>44000</v>
      </c>
    </row>
    <row r="18" spans="1:3" x14ac:dyDescent="0.35">
      <c r="A18" s="4"/>
      <c r="B18" s="5"/>
    </row>
    <row r="19" spans="1:3" x14ac:dyDescent="0.35">
      <c r="A19" s="8" t="s">
        <v>39</v>
      </c>
      <c r="B19" s="5"/>
    </row>
    <row r="20" spans="1:3" x14ac:dyDescent="0.35">
      <c r="A20" s="8" t="s">
        <v>40</v>
      </c>
      <c r="B20" s="9">
        <f>'CORRIGE POSITION DES COMPTES'!E31</f>
        <v>150</v>
      </c>
    </row>
    <row r="21" spans="1:3" x14ac:dyDescent="0.35">
      <c r="A21" s="8" t="s">
        <v>41</v>
      </c>
      <c r="B21" s="9">
        <f>-B20</f>
        <v>-150</v>
      </c>
    </row>
    <row r="22" spans="1:3" x14ac:dyDescent="0.35">
      <c r="A22" s="4"/>
      <c r="B22" s="5"/>
    </row>
    <row r="23" spans="1:3" x14ac:dyDescent="0.35">
      <c r="A23" s="8" t="s">
        <v>42</v>
      </c>
      <c r="B23" s="5"/>
    </row>
    <row r="24" spans="1:3" x14ac:dyDescent="0.35">
      <c r="A24" s="8" t="s">
        <v>43</v>
      </c>
      <c r="B24" s="5"/>
    </row>
    <row r="25" spans="1:3" x14ac:dyDescent="0.35">
      <c r="A25" s="8" t="s">
        <v>44</v>
      </c>
      <c r="B25" s="5"/>
    </row>
    <row r="26" spans="1:3" x14ac:dyDescent="0.35">
      <c r="A26" s="4"/>
      <c r="B26" s="5"/>
    </row>
    <row r="27" spans="1:3" x14ac:dyDescent="0.35">
      <c r="A27" s="4" t="s">
        <v>45</v>
      </c>
      <c r="B27" s="5"/>
    </row>
    <row r="28" spans="1:3" x14ac:dyDescent="0.35">
      <c r="A28" s="4" t="s">
        <v>46</v>
      </c>
      <c r="B28" s="5"/>
    </row>
    <row r="29" spans="1:3" ht="24" thickBot="1" x14ac:dyDescent="0.4">
      <c r="A29" s="18" t="s">
        <v>47</v>
      </c>
      <c r="B29" s="19"/>
      <c r="C29" s="10">
        <f>B17+B21</f>
        <v>43850</v>
      </c>
    </row>
  </sheetData>
  <mergeCells count="2">
    <mergeCell ref="A29:B29"/>
    <mergeCell ref="A1:B1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10" sqref="H10"/>
    </sheetView>
  </sheetViews>
  <sheetFormatPr baseColWidth="10" defaultRowHeight="23.25" x14ac:dyDescent="0.35"/>
  <cols>
    <col min="1" max="1" width="45" style="1" customWidth="1"/>
    <col min="2" max="2" width="16.85546875" style="1" bestFit="1" customWidth="1"/>
    <col min="3" max="3" width="13.28515625" style="1" bestFit="1" customWidth="1"/>
    <col min="4" max="4" width="16.85546875" style="1" bestFit="1" customWidth="1"/>
    <col min="5" max="5" width="22.5703125" style="1" customWidth="1"/>
    <col min="6" max="6" width="16.85546875" style="1" bestFit="1" customWidth="1"/>
    <col min="7" max="16384" width="11.42578125" style="1"/>
  </cols>
  <sheetData>
    <row r="1" spans="1:6" ht="24" thickBot="1" x14ac:dyDescent="0.4">
      <c r="A1" s="22" t="s">
        <v>50</v>
      </c>
      <c r="B1" s="23"/>
      <c r="C1" s="23"/>
      <c r="D1" s="23"/>
      <c r="E1" s="23"/>
      <c r="F1" s="24"/>
    </row>
    <row r="3" spans="1:6" ht="24" thickBot="1" x14ac:dyDescent="0.4"/>
    <row r="4" spans="1:6" x14ac:dyDescent="0.35">
      <c r="A4" s="25" t="s">
        <v>51</v>
      </c>
      <c r="B4" s="26"/>
      <c r="C4" s="26"/>
      <c r="D4" s="27"/>
      <c r="E4" s="25" t="s">
        <v>52</v>
      </c>
      <c r="F4" s="27"/>
    </row>
    <row r="5" spans="1:6" x14ac:dyDescent="0.35">
      <c r="A5" s="4"/>
      <c r="B5" s="11"/>
      <c r="C5" s="11"/>
      <c r="D5" s="5"/>
      <c r="E5" s="4"/>
      <c r="F5" s="5"/>
    </row>
    <row r="6" spans="1:6" x14ac:dyDescent="0.35">
      <c r="A6" s="4"/>
      <c r="B6" s="12" t="s">
        <v>53</v>
      </c>
      <c r="C6" s="12" t="s">
        <v>54</v>
      </c>
      <c r="D6" s="13" t="s">
        <v>55</v>
      </c>
      <c r="E6" s="4"/>
      <c r="F6" s="5"/>
    </row>
    <row r="7" spans="1:6" x14ac:dyDescent="0.35">
      <c r="A7" s="8" t="s">
        <v>56</v>
      </c>
      <c r="B7" s="14"/>
      <c r="C7" s="14"/>
      <c r="D7" s="9"/>
      <c r="E7" s="8" t="s">
        <v>57</v>
      </c>
      <c r="F7" s="5"/>
    </row>
    <row r="8" spans="1:6" x14ac:dyDescent="0.35">
      <c r="A8" s="4"/>
      <c r="B8" s="11"/>
      <c r="C8" s="11"/>
      <c r="D8" s="5"/>
      <c r="E8" s="4"/>
      <c r="F8" s="5"/>
    </row>
    <row r="9" spans="1:6" x14ac:dyDescent="0.35">
      <c r="A9" s="4" t="s">
        <v>58</v>
      </c>
      <c r="B9" s="11"/>
      <c r="C9" s="11"/>
      <c r="D9" s="5"/>
      <c r="E9" s="4" t="s">
        <v>21</v>
      </c>
      <c r="F9" s="9">
        <f>'CORRIGE POSITION DES COMPTES'!E11</f>
        <v>100000</v>
      </c>
    </row>
    <row r="10" spans="1:6" x14ac:dyDescent="0.35">
      <c r="A10" s="4" t="s">
        <v>59</v>
      </c>
      <c r="B10" s="14">
        <f>'CORRIGE POSITION DES COMPTES'!E12</f>
        <v>120000</v>
      </c>
      <c r="C10" s="14">
        <f>'CORRIGE POSITION DES COMPTES'!E13</f>
        <v>2000</v>
      </c>
      <c r="D10" s="9">
        <f>B10-C10</f>
        <v>118000</v>
      </c>
      <c r="E10" s="4" t="s">
        <v>60</v>
      </c>
      <c r="F10" s="5"/>
    </row>
    <row r="11" spans="1:6" x14ac:dyDescent="0.35">
      <c r="A11" s="4" t="s">
        <v>61</v>
      </c>
      <c r="B11" s="11"/>
      <c r="C11" s="11"/>
      <c r="D11" s="5"/>
      <c r="E11" s="4" t="s">
        <v>62</v>
      </c>
      <c r="F11" s="9">
        <f>'corrigé cte de résultat'!C29</f>
        <v>43850</v>
      </c>
    </row>
    <row r="12" spans="1:6" x14ac:dyDescent="0.35">
      <c r="A12" s="8" t="s">
        <v>63</v>
      </c>
      <c r="B12" s="14">
        <f>B10</f>
        <v>120000</v>
      </c>
      <c r="C12" s="14">
        <f t="shared" ref="C12:D12" si="0">C10</f>
        <v>2000</v>
      </c>
      <c r="D12" s="14">
        <f t="shared" si="0"/>
        <v>118000</v>
      </c>
      <c r="E12" s="8" t="s">
        <v>63</v>
      </c>
      <c r="F12" s="9">
        <f>SUM(F9:F11)</f>
        <v>143850</v>
      </c>
    </row>
    <row r="13" spans="1:6" x14ac:dyDescent="0.35">
      <c r="A13" s="4"/>
      <c r="B13" s="11"/>
      <c r="C13" s="11"/>
      <c r="D13" s="5"/>
      <c r="E13" s="4"/>
      <c r="F13" s="5"/>
    </row>
    <row r="14" spans="1:6" x14ac:dyDescent="0.35">
      <c r="A14" s="8" t="s">
        <v>64</v>
      </c>
      <c r="B14" s="11"/>
      <c r="C14" s="11"/>
      <c r="D14" s="5"/>
      <c r="E14" s="4" t="s">
        <v>65</v>
      </c>
      <c r="F14" s="5"/>
    </row>
    <row r="15" spans="1:6" x14ac:dyDescent="0.35">
      <c r="A15" s="4"/>
      <c r="B15" s="11"/>
      <c r="C15" s="11"/>
      <c r="D15" s="5"/>
      <c r="E15" s="4"/>
      <c r="F15" s="5"/>
    </row>
    <row r="16" spans="1:6" x14ac:dyDescent="0.35">
      <c r="A16" s="4" t="s">
        <v>66</v>
      </c>
      <c r="B16" s="11"/>
      <c r="C16" s="11"/>
      <c r="D16" s="5"/>
      <c r="E16" s="4" t="s">
        <v>71</v>
      </c>
      <c r="F16" s="9">
        <f>'CORRIGE POSITION DES COMPTES'!E8</f>
        <v>117150</v>
      </c>
    </row>
    <row r="17" spans="1:6" x14ac:dyDescent="0.35">
      <c r="A17" s="4" t="s">
        <v>67</v>
      </c>
      <c r="B17" s="14">
        <f>'CORRIGE POSITION DES COMPTES'!B9</f>
        <v>43000</v>
      </c>
      <c r="C17" s="11"/>
      <c r="D17" s="9">
        <f>B17</f>
        <v>43000</v>
      </c>
      <c r="E17" s="4" t="s">
        <v>68</v>
      </c>
      <c r="F17" s="9">
        <f>'CORRIGE POSITION DES COMPTES'!B15</f>
        <v>16000</v>
      </c>
    </row>
    <row r="18" spans="1:6" x14ac:dyDescent="0.35">
      <c r="A18" s="4" t="s">
        <v>69</v>
      </c>
      <c r="B18" s="14">
        <f>'CORRIGE POSITION DES COMPTES'!C26</f>
        <v>116000</v>
      </c>
      <c r="C18" s="11"/>
      <c r="D18" s="9">
        <f>B18</f>
        <v>116000</v>
      </c>
      <c r="E18" s="4"/>
      <c r="F18" s="5"/>
    </row>
    <row r="19" spans="1:6" x14ac:dyDescent="0.35">
      <c r="A19" s="8" t="s">
        <v>63</v>
      </c>
      <c r="B19" s="14">
        <f>SUM(B17:B18)</f>
        <v>159000</v>
      </c>
      <c r="C19" s="11"/>
      <c r="D19" s="9">
        <f>SUM(D17:D18)</f>
        <v>159000</v>
      </c>
      <c r="E19" s="8" t="s">
        <v>63</v>
      </c>
      <c r="F19" s="9">
        <f>SUM(F16:F18)</f>
        <v>133150</v>
      </c>
    </row>
    <row r="20" spans="1:6" x14ac:dyDescent="0.35">
      <c r="A20" s="4"/>
      <c r="B20" s="11"/>
      <c r="C20" s="11"/>
      <c r="D20" s="5"/>
      <c r="E20" s="4"/>
      <c r="F20" s="5"/>
    </row>
    <row r="21" spans="1:6" ht="24" thickBot="1" x14ac:dyDescent="0.4">
      <c r="A21" s="15" t="s">
        <v>70</v>
      </c>
      <c r="B21" s="16">
        <f>B19+B12</f>
        <v>279000</v>
      </c>
      <c r="C21" s="16">
        <f t="shared" ref="C21:D21" si="1">C19+C12</f>
        <v>2000</v>
      </c>
      <c r="D21" s="16">
        <f t="shared" si="1"/>
        <v>277000</v>
      </c>
      <c r="E21" s="15" t="s">
        <v>70</v>
      </c>
      <c r="F21" s="17">
        <f>F12+F19</f>
        <v>277000</v>
      </c>
    </row>
  </sheetData>
  <mergeCells count="3">
    <mergeCell ref="A1:F1"/>
    <mergeCell ref="A4:D4"/>
    <mergeCell ref="E4:F4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ENONCE </vt:lpstr>
      <vt:lpstr>CORRIGE POSITION DES COMPTES</vt:lpstr>
      <vt:lpstr>corrigé cte de résultat</vt:lpstr>
      <vt:lpstr>corrigé bilan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alain henry</cp:lastModifiedBy>
  <cp:lastPrinted>2014-12-06T14:44:17Z</cp:lastPrinted>
  <dcterms:created xsi:type="dcterms:W3CDTF">2014-10-19T05:03:01Z</dcterms:created>
  <dcterms:modified xsi:type="dcterms:W3CDTF">2016-08-10T15:10:13Z</dcterms:modified>
</cp:coreProperties>
</file>