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a VERSION ARKHOS\Module 1 Intitiation\Vidéo 8 Salaires et charges sociales\DOCUMENTS\"/>
    </mc:Choice>
  </mc:AlternateContent>
  <bookViews>
    <workbookView xWindow="600" yWindow="210" windowWidth="16515" windowHeight="5895" firstSheet="1" activeTab="1"/>
  </bookViews>
  <sheets>
    <sheet name="v 12 Grille de cotisations" sheetId="1" state="hidden" r:id="rId1"/>
    <sheet name=" enonce application" sheetId="4" r:id="rId2"/>
    <sheet name="corrigé application" sheetId="5" r:id="rId3"/>
    <sheet name=" bulletin simplif non-cadre" sheetId="6" r:id="rId4"/>
  </sheets>
  <externalReferences>
    <externalReference r:id="rId5"/>
  </externalReferences>
  <definedNames>
    <definedName name="_Toc377572300" localSheetId="0">'v 12 Grille de cotisations'!#REF!</definedName>
    <definedName name="_Toc409093540" localSheetId="3">' bulletin simplif non-cadre'!$A$1</definedName>
    <definedName name="_Toc409093540" localSheetId="1">' enonce application'!$A$1</definedName>
    <definedName name="_Toc409093540" localSheetId="2">'corrigé application'!$A$1</definedName>
  </definedNames>
  <calcPr calcId="171027"/>
</workbook>
</file>

<file path=xl/calcChain.xml><?xml version="1.0" encoding="utf-8"?>
<calcChain xmlns="http://schemas.openxmlformats.org/spreadsheetml/2006/main">
  <c r="E22" i="6" l="1"/>
  <c r="F1" i="5"/>
  <c r="E2" i="5"/>
  <c r="D2" i="5"/>
  <c r="C2" i="5"/>
  <c r="F34" i="5"/>
  <c r="E8" i="4" l="1"/>
  <c r="E7" i="4"/>
  <c r="E6" i="4"/>
  <c r="F29" i="6"/>
  <c r="E16" i="6" l="1"/>
  <c r="C16" i="6"/>
  <c r="E15" i="6"/>
  <c r="C15" i="6"/>
  <c r="E14" i="6"/>
  <c r="C14" i="6"/>
  <c r="E7" i="6"/>
  <c r="C27" i="5"/>
  <c r="C8" i="6" s="1"/>
  <c r="F26" i="5"/>
  <c r="F9" i="6" s="1"/>
  <c r="D26" i="5"/>
  <c r="D9" i="6" s="1"/>
  <c r="B3" i="5"/>
  <c r="B24" i="5" s="1"/>
  <c r="F24" i="5" s="1"/>
  <c r="E8" i="5"/>
  <c r="C8" i="5"/>
  <c r="E7" i="5"/>
  <c r="C7" i="5"/>
  <c r="E6" i="5"/>
  <c r="C19" i="1"/>
  <c r="B3" i="6" l="1"/>
  <c r="B7" i="6" s="1"/>
  <c r="B21" i="5"/>
  <c r="F21" i="5" s="1"/>
  <c r="B16" i="5"/>
  <c r="D16" i="5" s="1"/>
  <c r="B15" i="5"/>
  <c r="D15" i="5" s="1"/>
  <c r="B17" i="5"/>
  <c r="D17" i="5" s="1"/>
  <c r="B18" i="5"/>
  <c r="F18" i="5" s="1"/>
  <c r="B6" i="5"/>
  <c r="B7" i="5" s="1"/>
  <c r="D7" i="5" s="1"/>
  <c r="B25" i="5"/>
  <c r="B27" i="5" s="1"/>
  <c r="D27" i="5" s="1"/>
  <c r="B22" i="5"/>
  <c r="F22" i="5" s="1"/>
  <c r="D24" i="5"/>
  <c r="B14" i="6" l="1"/>
  <c r="D14" i="6" s="1"/>
  <c r="B20" i="6"/>
  <c r="F20" i="6" s="1"/>
  <c r="F7" i="6"/>
  <c r="B8" i="6"/>
  <c r="D8" i="6" s="1"/>
  <c r="B11" i="6"/>
  <c r="F11" i="6" s="1"/>
  <c r="B21" i="6"/>
  <c r="B22" i="6"/>
  <c r="F22" i="6" s="1"/>
  <c r="D7" i="6"/>
  <c r="D6" i="5"/>
  <c r="D21" i="5"/>
  <c r="F6" i="5"/>
  <c r="F7" i="5"/>
  <c r="B8" i="5"/>
  <c r="F8" i="5" s="1"/>
  <c r="F25" i="5"/>
  <c r="D25" i="5"/>
  <c r="B33" i="5"/>
  <c r="B34" i="5" s="1"/>
  <c r="F33" i="5" l="1"/>
  <c r="B15" i="6"/>
  <c r="F14" i="6"/>
  <c r="F21" i="6"/>
  <c r="D21" i="6"/>
  <c r="B9" i="5"/>
  <c r="B10" i="5" s="1"/>
  <c r="D8" i="5"/>
  <c r="F15" i="6" l="1"/>
  <c r="B16" i="6"/>
  <c r="D15" i="6"/>
  <c r="F9" i="5"/>
  <c r="B11" i="5"/>
  <c r="F10" i="5"/>
  <c r="F16" i="6" l="1"/>
  <c r="D16" i="6"/>
  <c r="B12" i="5"/>
  <c r="F11" i="5"/>
  <c r="B13" i="5" l="1"/>
  <c r="F12" i="5"/>
  <c r="F13" i="5" l="1"/>
  <c r="B14" i="5"/>
  <c r="F14" i="5" s="1"/>
  <c r="C8" i="4" l="1"/>
  <c r="C7" i="4"/>
  <c r="D33" i="6" l="1"/>
  <c r="D34" i="6"/>
  <c r="D38" i="5"/>
  <c r="D39" i="5"/>
  <c r="D29" i="5"/>
  <c r="D26" i="6"/>
  <c r="D32" i="6"/>
  <c r="B29" i="5"/>
  <c r="B30" i="5"/>
  <c r="D30" i="5"/>
  <c r="B27" i="6"/>
  <c r="D27" i="6"/>
  <c r="E8" i="6"/>
  <c r="F8" i="6"/>
  <c r="B26" i="6"/>
  <c r="E27" i="4"/>
  <c r="E27" i="5"/>
  <c r="F27" i="5"/>
  <c r="B28" i="5"/>
  <c r="D28" i="5"/>
  <c r="D37" i="5"/>
</calcChain>
</file>

<file path=xl/sharedStrings.xml><?xml version="1.0" encoding="utf-8"?>
<sst xmlns="http://schemas.openxmlformats.org/spreadsheetml/2006/main" count="177" uniqueCount="107">
  <si>
    <t>Maladie</t>
  </si>
  <si>
    <t>BRUT</t>
  </si>
  <si>
    <t>TA</t>
  </si>
  <si>
    <t>Vieillesse</t>
  </si>
  <si>
    <t>Versement transport si effectif &gt; 9 salariés</t>
  </si>
  <si>
    <t xml:space="preserve">variable </t>
  </si>
  <si>
    <t>3.45%</t>
  </si>
  <si>
    <t>Contribution de solidarité autonomie</t>
  </si>
  <si>
    <t>0.016%</t>
  </si>
  <si>
    <t>Accident du travail</t>
  </si>
  <si>
    <t>Variable</t>
  </si>
  <si>
    <t>C.S.G. non déductible</t>
  </si>
  <si>
    <t>C.S.G. déductible</t>
  </si>
  <si>
    <t>cotisations patronales de prévoyance.</t>
  </si>
  <si>
    <t>CRDS non déductible</t>
  </si>
  <si>
    <t>Chômage 1</t>
  </si>
  <si>
    <t>RETRAITE COMPLEMENTAIRE</t>
  </si>
  <si>
    <t>TB et TC</t>
  </si>
  <si>
    <t>TA et TB</t>
  </si>
  <si>
    <t>TABC</t>
  </si>
  <si>
    <t>PREVOYANCE</t>
  </si>
  <si>
    <t>Prévoyance décès minimum</t>
  </si>
  <si>
    <t>Salaire brut</t>
  </si>
  <si>
    <t>Retenues sal</t>
  </si>
  <si>
    <t>Allocations familiales</t>
  </si>
  <si>
    <t>Allocations logement FNAL</t>
  </si>
  <si>
    <t>AGS</t>
  </si>
  <si>
    <t>AGFF TA</t>
  </si>
  <si>
    <t>Bases</t>
  </si>
  <si>
    <t>Cot patron.</t>
  </si>
  <si>
    <t xml:space="preserve">Versement transport </t>
  </si>
  <si>
    <t>PÔLE EMPLOI</t>
  </si>
  <si>
    <t>NON CADRES</t>
  </si>
  <si>
    <t>Total de cotisations</t>
  </si>
  <si>
    <t>BASES DE CALCULS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</si>
  <si>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</si>
  <si>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</si>
  <si>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</si>
  <si>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</si>
  <si>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</si>
  <si>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</si>
  <si>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</si>
  <si>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</si>
  <si>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</si>
  <si>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</si>
  <si>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Total des cotisations</t>
  </si>
  <si>
    <t>RETRAITE COMPLEMENTAIRE NON-CADRES</t>
  </si>
  <si>
    <t>AGFF T2</t>
  </si>
  <si>
    <t>RETRAITE COMPLEMENTAIRE CADRES</t>
  </si>
  <si>
    <t>T1</t>
  </si>
  <si>
    <t>Cotisations assises sur la Tranche B et C</t>
  </si>
  <si>
    <t>Bulletin d’un salarié non cadre</t>
  </si>
  <si>
    <t>Salarial</t>
  </si>
  <si>
    <t>Patronal</t>
  </si>
  <si>
    <t>Forfait social sur prévoyances en cas d'effectif égal ou supérieur à 11 salariés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</si>
  <si>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</si>
  <si>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</si>
  <si>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</si>
  <si>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</si>
  <si>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</si>
  <si>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Allocations familiales sur salaires &lt; 1.6 SMIC (3,5 SMIC à compter d'avril 2016)</t>
  </si>
  <si>
    <t>Allocations familiales sur salaires &gt;= 1.6 (3,5 à compter d'avril) SMIC soit 3.45%+1.8%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</si>
  <si>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</si>
  <si>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</si>
  <si>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</si>
  <si>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</si>
  <si>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</si>
  <si>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</si>
  <si>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Mutuelle</t>
  </si>
  <si>
    <t>Prévoyance</t>
  </si>
  <si>
    <t>C.S.G. non déductible sur prevoyance et mutuelle</t>
  </si>
  <si>
    <t>C.S.G. déductible sur prevoyance et mutuelle</t>
  </si>
  <si>
    <t>CRDS non déductible sur prevoyance et mutuelle</t>
  </si>
  <si>
    <t>Allègement FILLON =</t>
  </si>
  <si>
    <t>Net à payer :</t>
  </si>
  <si>
    <t>Net imposable</t>
  </si>
  <si>
    <t>Chômage</t>
  </si>
  <si>
    <t>AGS (Assurance garantie des salaires)</t>
  </si>
  <si>
    <t>Les cotisations sur salaires applicables en 2017</t>
  </si>
  <si>
    <t>Contribution au dialogue social</t>
  </si>
  <si>
    <t>Pénibilité cotisation universelle</t>
  </si>
  <si>
    <t>BRUT dans la limite de 13 076 euros</t>
  </si>
  <si>
    <t>De 3 269 à 9 807 €</t>
  </si>
  <si>
    <t>DIVERS</t>
  </si>
  <si>
    <t>Taxe d'apprentissage</t>
  </si>
  <si>
    <t>Formation professionnelle</t>
  </si>
  <si>
    <t>RETRAITE COMPLEMENTAIRE ET PREVOYANCES</t>
  </si>
  <si>
    <r>
      <t xml:space="preserve">Net à payer : </t>
    </r>
    <r>
      <rPr>
        <b/>
        <sz val="10"/>
        <color rgb="FFFF0000"/>
        <rFont val="Arial"/>
        <family val="2"/>
      </rPr>
      <t>2250-536,16</t>
    </r>
  </si>
  <si>
    <r>
      <t xml:space="preserve">Allègement FILLON = </t>
    </r>
    <r>
      <rPr>
        <b/>
        <sz val="10"/>
        <color rgb="FFFF0000"/>
        <rFont val="Arial"/>
        <family val="2"/>
      </rPr>
      <t>0,2809/0,6 * ((1,6 * 9,76 *151,6666 / 1900)-1)</t>
    </r>
  </si>
  <si>
    <t>SANTE</t>
  </si>
  <si>
    <t>Sécurité sociale - Maladie - Maternité - Invalidité décés</t>
  </si>
  <si>
    <t>Complémentaire invalidité décés</t>
  </si>
  <si>
    <t>Complémentaire santé</t>
  </si>
  <si>
    <t>Accident du travail - Maladies professionnelles</t>
  </si>
  <si>
    <t>Retraite</t>
  </si>
  <si>
    <t>Sécurité sociale plafonnée</t>
  </si>
  <si>
    <t>Sécurité sociale déplafonnée</t>
  </si>
  <si>
    <t>Complémentaire T1</t>
  </si>
  <si>
    <t>Complémentaire T2</t>
  </si>
  <si>
    <t>Supplémentaire</t>
  </si>
  <si>
    <t>Famille sécurité sociale</t>
  </si>
  <si>
    <t>Assurance chomage</t>
  </si>
  <si>
    <t>Autres contributions dues par l'employeur</t>
  </si>
  <si>
    <t>Cotisations statutaires ou prévues par la convention collective</t>
  </si>
  <si>
    <t>Allègement des cotisations</t>
  </si>
  <si>
    <r>
      <t xml:space="preserve">Net à payer : </t>
    </r>
    <r>
      <rPr>
        <b/>
        <sz val="10"/>
        <color rgb="FFFF0000"/>
        <rFont val="Arial"/>
        <family val="2"/>
      </rPr>
      <t>1900-467,94</t>
    </r>
  </si>
  <si>
    <r>
      <t>Net imposable =</t>
    </r>
    <r>
      <rPr>
        <b/>
        <sz val="12"/>
        <color rgb="FFFF0000"/>
        <rFont val="Arial"/>
        <family val="2"/>
      </rPr>
      <t xml:space="preserve"> 1900-467,94+0,42+,2,01+9,33+44,80+60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</si>
</sst>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0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0" fontId="6" fillId="0" borderId="6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8" fontId="19" fillId="0" borderId="0" xfId="0" applyNumberFormat="1" applyFont="1" applyAlignment="1">
      <alignment vertical="center"/>
    </xf>
    <xf numFmtId="0" fontId="20" fillId="0" borderId="0" xfId="0" applyFont="1" applyAlignment="1">
      <alignment horizontal="justify" vertical="center"/>
    </xf>
    <xf numFmtId="8" fontId="20" fillId="0" borderId="0" xfId="0" applyNumberFormat="1" applyFont="1" applyAlignment="1">
      <alignment horizontal="justify" vertical="center"/>
    </xf>
    <xf numFmtId="0" fontId="21" fillId="0" borderId="8" xfId="0" applyFont="1" applyFill="1" applyBorder="1" applyAlignment="1">
      <alignment horizontal="left" vertical="center"/>
    </xf>
    <xf numFmtId="8" fontId="22" fillId="0" borderId="9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left" vertical="center"/>
    </xf>
    <xf numFmtId="8" fontId="21" fillId="0" borderId="16" xfId="0" applyNumberFormat="1" applyFont="1" applyFill="1" applyBorder="1" applyAlignment="1">
      <alignment horizontal="right" vertical="center"/>
    </xf>
    <xf numFmtId="10" fontId="21" fillId="0" borderId="16" xfId="0" applyNumberFormat="1" applyFont="1" applyFill="1" applyBorder="1" applyAlignment="1">
      <alignment horizontal="center" vertical="center"/>
    </xf>
    <xf numFmtId="10" fontId="21" fillId="3" borderId="16" xfId="0" applyNumberFormat="1" applyFont="1" applyFill="1" applyBorder="1" applyAlignment="1">
      <alignment horizontal="center" vertical="center"/>
    </xf>
    <xf numFmtId="8" fontId="23" fillId="3" borderId="17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right" vertical="center"/>
    </xf>
    <xf numFmtId="10" fontId="21" fillId="3" borderId="16" xfId="0" applyNumberFormat="1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right" vertical="center"/>
    </xf>
    <xf numFmtId="10" fontId="22" fillId="0" borderId="16" xfId="0" applyNumberFormat="1" applyFont="1" applyFill="1" applyBorder="1" applyAlignment="1">
      <alignment horizontal="center" vertical="center"/>
    </xf>
    <xf numFmtId="164" fontId="21" fillId="3" borderId="16" xfId="4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/>
    </xf>
    <xf numFmtId="8" fontId="23" fillId="0" borderId="16" xfId="0" applyNumberFormat="1" applyFont="1" applyFill="1" applyBorder="1" applyAlignment="1">
      <alignment horizontal="right" vertical="center"/>
    </xf>
    <xf numFmtId="10" fontId="23" fillId="0" borderId="16" xfId="0" applyNumberFormat="1" applyFont="1" applyFill="1" applyBorder="1" applyAlignment="1">
      <alignment horizontal="center" vertical="center"/>
    </xf>
    <xf numFmtId="10" fontId="23" fillId="3" borderId="16" xfId="0" applyNumberFormat="1" applyFont="1" applyFill="1" applyBorder="1" applyAlignment="1">
      <alignment horizontal="center" vertical="center"/>
    </xf>
    <xf numFmtId="8" fontId="23" fillId="0" borderId="17" xfId="0" applyNumberFormat="1" applyFont="1" applyFill="1" applyBorder="1" applyAlignment="1">
      <alignment horizontal="right" vertical="center"/>
    </xf>
    <xf numFmtId="10" fontId="21" fillId="3" borderId="16" xfId="0" applyNumberFormat="1" applyFont="1" applyFill="1" applyBorder="1" applyAlignment="1">
      <alignment horizontal="right" vertical="center"/>
    </xf>
    <xf numFmtId="44" fontId="21" fillId="3" borderId="17" xfId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right" vertical="center"/>
    </xf>
    <xf numFmtId="8" fontId="22" fillId="0" borderId="16" xfId="0" applyNumberFormat="1" applyFont="1" applyFill="1" applyBorder="1" applyAlignment="1">
      <alignment horizontal="right" vertical="center"/>
    </xf>
    <xf numFmtId="0" fontId="21" fillId="3" borderId="16" xfId="0" applyFont="1" applyFill="1" applyBorder="1" applyAlignment="1">
      <alignment horizontal="right" vertical="center"/>
    </xf>
    <xf numFmtId="8" fontId="22" fillId="0" borderId="17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 vertical="center"/>
    </xf>
    <xf numFmtId="8" fontId="22" fillId="0" borderId="19" xfId="0" applyNumberFormat="1" applyFont="1" applyFill="1" applyBorder="1" applyAlignment="1">
      <alignment horizontal="right" vertical="center"/>
    </xf>
    <xf numFmtId="0" fontId="22" fillId="3" borderId="19" xfId="0" applyFont="1" applyFill="1" applyBorder="1" applyAlignment="1">
      <alignment horizontal="right" vertical="center"/>
    </xf>
    <xf numFmtId="0" fontId="22" fillId="3" borderId="20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8" fontId="25" fillId="3" borderId="1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165" fontId="17" fillId="0" borderId="0" xfId="0" applyNumberFormat="1" applyFont="1" applyAlignment="1">
      <alignment vertical="center"/>
    </xf>
    <xf numFmtId="0" fontId="22" fillId="3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/>
    </xf>
    <xf numFmtId="8" fontId="22" fillId="0" borderId="22" xfId="0" applyNumberFormat="1" applyFont="1" applyFill="1" applyBorder="1" applyAlignment="1">
      <alignment horizontal="right" vertical="center"/>
    </xf>
    <xf numFmtId="0" fontId="22" fillId="3" borderId="16" xfId="0" applyFont="1" applyFill="1" applyBorder="1" applyAlignment="1">
      <alignment horizontal="right" vertical="center"/>
    </xf>
    <xf numFmtId="0" fontId="22" fillId="3" borderId="17" xfId="0" applyFont="1" applyFill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44" fontId="20" fillId="0" borderId="16" xfId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26" fillId="0" borderId="18" xfId="0" applyFont="1" applyBorder="1" applyAlignment="1">
      <alignment horizontal="justify" vertical="center"/>
    </xf>
    <xf numFmtId="0" fontId="20" fillId="0" borderId="19" xfId="0" applyFont="1" applyBorder="1" applyAlignment="1">
      <alignment horizontal="justify" vertical="center"/>
    </xf>
    <xf numFmtId="8" fontId="20" fillId="0" borderId="19" xfId="0" applyNumberFormat="1" applyFont="1" applyBorder="1" applyAlignment="1">
      <alignment horizontal="justify" vertical="center"/>
    </xf>
    <xf numFmtId="8" fontId="20" fillId="0" borderId="20" xfId="0" applyNumberFormat="1" applyFont="1" applyBorder="1" applyAlignment="1">
      <alignment horizontal="justify" vertical="center"/>
    </xf>
    <xf numFmtId="8" fontId="20" fillId="0" borderId="6" xfId="1" applyNumberFormat="1" applyFont="1" applyBorder="1" applyAlignment="1">
      <alignment vertical="center"/>
    </xf>
    <xf numFmtId="10" fontId="21" fillId="0" borderId="16" xfId="6" applyNumberFormat="1" applyFont="1" applyFill="1" applyBorder="1" applyAlignment="1">
      <alignment horizontal="center" vertical="center"/>
    </xf>
    <xf numFmtId="8" fontId="17" fillId="0" borderId="0" xfId="0" applyNumberFormat="1" applyFont="1" applyAlignment="1">
      <alignment vertical="center"/>
    </xf>
    <xf numFmtId="7" fontId="23" fillId="3" borderId="17" xfId="0" applyNumberFormat="1" applyFont="1" applyFill="1" applyBorder="1" applyAlignment="1">
      <alignment horizontal="right" vertical="center"/>
    </xf>
    <xf numFmtId="164" fontId="21" fillId="3" borderId="1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1" fillId="0" borderId="12" xfId="0" applyFont="1" applyFill="1" applyBorder="1" applyAlignment="1">
      <alignment horizontal="justify" vertical="center"/>
    </xf>
    <xf numFmtId="0" fontId="21" fillId="0" borderId="15" xfId="0" applyFont="1" applyFill="1" applyBorder="1" applyAlignment="1">
      <alignment horizontal="justify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</cellXfs>
  <cellStyles count="7">
    <cellStyle name="Euro" xfId="2"/>
    <cellStyle name="Milliers 2" xfId="5"/>
    <cellStyle name="Monétaire" xfId="1" builtinId="4"/>
    <cellStyle name="Monétaire 2" xfId="3"/>
    <cellStyle name="Normal" xfId="0" builtinId="0"/>
    <cellStyle name="Pourcentage" xfId="6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1555750</xdr:colOff>
      <xdr:row>13</xdr:row>
      <xdr:rowOff>95250</xdr:rowOff>
    </xdr:from>
    <xdr:to>
      <xdr:col>0</xdr:col>
      <xdr:colOff>2730500</xdr:colOff>
      <xdr:row>15</xdr:row>
      <xdr:rowOff>148166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55750" y="3028950"/>
          <a:ext cx="1174750" cy="4910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1900*98,25%= 1866,75</a:t>
          </a:r>
        </a:p>
      </xdr:txBody>
    </xdr:sp>
    <xdr:clientData/>
  </xdr:twoCellAnchor>
  <xdr:twoCellAnchor>
    <xdr:from>
      <xdr:col>0</xdr:col>
      <xdr:colOff>2635250</xdr:colOff>
      <xdr:row>27</xdr:row>
      <xdr:rowOff>84667</xdr:rowOff>
    </xdr:from>
    <xdr:to>
      <xdr:col>1</xdr:col>
      <xdr:colOff>391583</xdr:colOff>
      <xdr:row>29</xdr:row>
      <xdr:rowOff>74083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35250" y="6170084"/>
          <a:ext cx="846666" cy="433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60+23,75 =83,75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DEO%208%20Le%20salaire%20et%20les%20charges%20sociales%20EXEMPL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12 Grille de cotisations"/>
      <sheetName val=" bulletin non-cadre"/>
      <sheetName val=" bulletin simplif non-cadre"/>
    </sheetNames>
    <sheetDataSet>
      <sheetData sheetId="0">
        <row r="9">
          <cell r="D9">
            <v>0.12889999999999999</v>
          </cell>
        </row>
        <row r="10">
          <cell r="C10">
            <v>4.0000000000000001E-3</v>
          </cell>
          <cell r="D10">
            <v>1.9E-2</v>
          </cell>
        </row>
        <row r="22">
          <cell r="C22">
            <v>6.9000000000000006E-2</v>
          </cell>
          <cell r="D22">
            <v>8.5500000000000007E-2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Normal="100" workbookViewId="0">
      <selection activeCell="D48" sqref="D48"/>
    </sheetView>
  </sheetViews>
  <sheetFormatPr baseColWidth="10" defaultRowHeight="14.25" x14ac:dyDescent="0.25"/>
  <cols>
    <col min="1" max="1" width="74" style="1" customWidth="1"/>
    <col min="2" max="2" width="35.42578125" style="1" customWidth="1"/>
    <col min="3" max="3" width="18.5703125" style="1" customWidth="1"/>
    <col min="4" max="4" width="16.5703125" style="1" customWidth="1"/>
    <col min="5" max="5" width="25.7109375" style="1" customWidth="1"/>
    <col min="6" max="6" width="13.7109375" style="1" customWidth="1"/>
    <col min="7" max="7" width="12.42578125" style="1" customWidth="1"/>
    <col min="8" max="8" width="13.28515625" style="1" customWidth="1"/>
    <col min="9" max="12" width="11.42578125" style="1"/>
    <col min="13" max="13" width="61.5703125" style="1" customWidth="1"/>
    <col min="14" max="15" width="11.42578125" style="1"/>
    <col min="16" max="16" width="11.85546875" style="1" bestFit="1" customWidth="1"/>
    <col min="17" max="17" width="11.42578125" style="1"/>
    <col min="18" max="18" width="13.28515625" style="1" bestFit="1" customWidth="1"/>
    <col min="19" max="16384" width="11.42578125" style="1"/>
  </cols>
  <sheetData>
    <row r="1" spans="1:5" ht="22.5" x14ac:dyDescent="0.25">
      <c r="A1" s="26" t="s">
        <v>78</v>
      </c>
      <c r="B1" s="3"/>
      <c r="C1" s="3"/>
      <c r="D1" s="3"/>
      <c r="E1" s="2"/>
    </row>
    <row r="3" spans="1:5" ht="15" thickBot="1" x14ac:dyDescent="0.3"/>
    <row r="4" spans="1:5" x14ac:dyDescent="0.25">
      <c r="A4" s="91"/>
      <c r="B4" s="93" t="s">
        <v>34</v>
      </c>
      <c r="C4" s="4" t="s">
        <v>35</v>
      </c>
      <c r="D4" s="17" t="s">
        <v>35</v>
      </c>
    </row>
    <row r="5" spans="1:5" ht="15" thickBot="1" x14ac:dyDescent="0.3">
      <c r="A5" s="92"/>
      <c r="B5" s="94"/>
      <c r="C5" s="5" t="s">
        <v>36</v>
      </c>
      <c r="D5" s="18" t="s">
        <v>37</v>
      </c>
    </row>
    <row r="6" spans="1:5" ht="18.75" customHeight="1" thickBot="1" x14ac:dyDescent="0.3">
      <c r="A6" s="95" t="s">
        <v>55</v>
      </c>
      <c r="B6" s="96"/>
      <c r="C6" s="96"/>
      <c r="D6" s="97"/>
    </row>
    <row r="7" spans="1:5" ht="18.75" customHeight="1" thickBot="1" x14ac:dyDescent="0.3">
      <c r="A7" s="8"/>
      <c r="B7" s="7"/>
      <c r="C7" s="7"/>
      <c r="D7" s="19"/>
    </row>
    <row r="8" spans="1:5" ht="18.75" customHeight="1" thickBot="1" x14ac:dyDescent="0.3">
      <c r="A8" s="9" t="s">
        <v>42</v>
      </c>
      <c r="B8" s="7"/>
      <c r="C8" s="7"/>
      <c r="D8" s="19"/>
    </row>
    <row r="9" spans="1:5" ht="18.75" customHeight="1" thickBot="1" x14ac:dyDescent="0.3">
      <c r="A9" s="10" t="s">
        <v>40</v>
      </c>
      <c r="B9" s="7" t="s">
        <v>1</v>
      </c>
      <c r="C9" s="11">
        <v>7.4999999999999997E-3</v>
      </c>
      <c r="D9" s="20">
        <v>0.12889999999999999</v>
      </c>
    </row>
    <row r="10" spans="1:5" ht="18.75" customHeight="1" thickBot="1" x14ac:dyDescent="0.3">
      <c r="A10" s="10" t="s">
        <v>41</v>
      </c>
      <c r="B10" s="7" t="s">
        <v>1</v>
      </c>
      <c r="C10" s="11">
        <v>4.0000000000000001E-3</v>
      </c>
      <c r="D10" s="20">
        <v>1.9E-2</v>
      </c>
    </row>
    <row r="11" spans="1:5" ht="18.75" customHeight="1" thickBot="1" x14ac:dyDescent="0.3">
      <c r="A11" s="10" t="s">
        <v>4</v>
      </c>
      <c r="B11" s="7" t="s">
        <v>1</v>
      </c>
      <c r="C11" s="7"/>
      <c r="D11" s="21" t="s">
        <v>5</v>
      </c>
    </row>
    <row r="12" spans="1:5" ht="18.75" customHeight="1" thickBot="1" x14ac:dyDescent="0.3">
      <c r="A12" s="10" t="s">
        <v>61</v>
      </c>
      <c r="B12" s="7" t="s">
        <v>1</v>
      </c>
      <c r="C12" s="7"/>
      <c r="D12" s="20">
        <v>5.2499999999999998E-2</v>
      </c>
    </row>
    <row r="13" spans="1:5" ht="18.75" customHeight="1" thickBot="1" x14ac:dyDescent="0.3">
      <c r="A13" s="10" t="s">
        <v>60</v>
      </c>
      <c r="B13" s="7" t="s">
        <v>1</v>
      </c>
      <c r="C13" s="7"/>
      <c r="D13" s="19" t="s">
        <v>6</v>
      </c>
    </row>
    <row r="14" spans="1:5" ht="18.75" customHeight="1" thickBot="1" x14ac:dyDescent="0.3">
      <c r="A14" s="10" t="s">
        <v>39</v>
      </c>
      <c r="B14" s="7" t="s">
        <v>1</v>
      </c>
      <c r="C14" s="7"/>
      <c r="D14" s="20">
        <v>5.0000000000000001E-3</v>
      </c>
    </row>
    <row r="15" spans="1:5" ht="18.75" customHeight="1" thickBot="1" x14ac:dyDescent="0.3">
      <c r="A15" s="10" t="s">
        <v>7</v>
      </c>
      <c r="B15" s="7" t="s">
        <v>1</v>
      </c>
      <c r="C15" s="7"/>
      <c r="D15" s="20">
        <v>3.0000000000000001E-3</v>
      </c>
    </row>
    <row r="16" spans="1:5" ht="18.75" customHeight="1" thickBot="1" x14ac:dyDescent="0.3">
      <c r="A16" s="10" t="s">
        <v>79</v>
      </c>
      <c r="B16" s="7" t="s">
        <v>1</v>
      </c>
      <c r="C16" s="7"/>
      <c r="D16" s="19" t="s">
        <v>8</v>
      </c>
    </row>
    <row r="17" spans="1:4" ht="18.75" customHeight="1" thickBot="1" x14ac:dyDescent="0.3">
      <c r="A17" s="10" t="s">
        <v>9</v>
      </c>
      <c r="B17" s="7" t="s">
        <v>1</v>
      </c>
      <c r="C17" s="7"/>
      <c r="D17" s="19" t="s">
        <v>10</v>
      </c>
    </row>
    <row r="18" spans="1:4" ht="18.75" customHeight="1" thickBot="1" x14ac:dyDescent="0.3">
      <c r="A18" s="10" t="s">
        <v>80</v>
      </c>
      <c r="B18" s="7" t="s">
        <v>1</v>
      </c>
      <c r="C18" s="7"/>
      <c r="D18" s="20">
        <v>1E-4</v>
      </c>
    </row>
    <row r="19" spans="1:4" ht="18.75" customHeight="1" thickBot="1" x14ac:dyDescent="0.3">
      <c r="A19" s="16" t="s">
        <v>45</v>
      </c>
      <c r="B19" s="12"/>
      <c r="C19" s="11">
        <f>C9+C10</f>
        <v>1.15E-2</v>
      </c>
      <c r="D19" s="19"/>
    </row>
    <row r="20" spans="1:4" ht="18.75" customHeight="1" thickBot="1" x14ac:dyDescent="0.3">
      <c r="A20" s="10"/>
      <c r="B20" s="12"/>
      <c r="C20" s="11"/>
      <c r="D20" s="19"/>
    </row>
    <row r="21" spans="1:4" ht="18.75" customHeight="1" thickBot="1" x14ac:dyDescent="0.3">
      <c r="A21" s="9" t="s">
        <v>43</v>
      </c>
      <c r="B21" s="12"/>
      <c r="C21" s="7"/>
      <c r="D21" s="19"/>
    </row>
    <row r="22" spans="1:4" ht="18.75" customHeight="1" thickBot="1" x14ac:dyDescent="0.3">
      <c r="A22" s="10" t="s">
        <v>44</v>
      </c>
      <c r="B22" s="7" t="s">
        <v>2</v>
      </c>
      <c r="C22" s="11">
        <v>6.9000000000000006E-2</v>
      </c>
      <c r="D22" s="20">
        <v>8.5500000000000007E-2</v>
      </c>
    </row>
    <row r="23" spans="1:4" ht="18.75" customHeight="1" thickBot="1" x14ac:dyDescent="0.3">
      <c r="A23" s="10" t="s">
        <v>38</v>
      </c>
      <c r="B23" s="7" t="s">
        <v>2</v>
      </c>
      <c r="C23" s="7"/>
      <c r="D23" s="20">
        <v>1E-3</v>
      </c>
    </row>
    <row r="24" spans="1:4" ht="18.75" customHeight="1" thickBot="1" x14ac:dyDescent="0.3">
      <c r="A24" s="10"/>
      <c r="B24" s="10"/>
      <c r="C24" s="7"/>
      <c r="D24" s="20"/>
    </row>
    <row r="25" spans="1:4" ht="18.75" customHeight="1" thickBot="1" x14ac:dyDescent="0.3">
      <c r="A25" s="10" t="s">
        <v>57</v>
      </c>
      <c r="B25" s="98" t="s">
        <v>66</v>
      </c>
      <c r="C25" s="23">
        <v>2.4E-2</v>
      </c>
      <c r="D25" s="20"/>
    </row>
    <row r="26" spans="1:4" ht="18.75" customHeight="1" thickBot="1" x14ac:dyDescent="0.3">
      <c r="A26" s="10" t="s">
        <v>59</v>
      </c>
      <c r="B26" s="99"/>
      <c r="C26" s="23">
        <v>5.0000000000000001E-3</v>
      </c>
      <c r="D26" s="19"/>
    </row>
    <row r="27" spans="1:4" ht="18.75" customHeight="1" thickBot="1" x14ac:dyDescent="0.3">
      <c r="A27" s="10" t="s">
        <v>58</v>
      </c>
      <c r="B27" s="99"/>
      <c r="C27" s="23">
        <v>5.0999999999999997E-2</v>
      </c>
      <c r="D27" s="20"/>
    </row>
    <row r="28" spans="1:4" ht="18.75" customHeight="1" thickBot="1" x14ac:dyDescent="0.3">
      <c r="A28" s="10" t="s">
        <v>54</v>
      </c>
      <c r="B28" s="7" t="s">
        <v>13</v>
      </c>
      <c r="C28" s="7"/>
      <c r="D28" s="20">
        <v>0.08</v>
      </c>
    </row>
    <row r="29" spans="1:4" ht="18.75" customHeight="1" thickBot="1" x14ac:dyDescent="0.3">
      <c r="A29" s="10" t="s">
        <v>76</v>
      </c>
      <c r="B29" s="7"/>
      <c r="C29" s="7">
        <v>2.4E-2</v>
      </c>
      <c r="D29" s="20">
        <v>0.04</v>
      </c>
    </row>
    <row r="30" spans="1:4" ht="18.75" customHeight="1" thickBot="1" x14ac:dyDescent="0.3">
      <c r="A30" s="10" t="s">
        <v>77</v>
      </c>
      <c r="B30" s="7" t="s">
        <v>81</v>
      </c>
      <c r="C30" s="7"/>
      <c r="D30" s="20">
        <v>2E-3</v>
      </c>
    </row>
    <row r="31" spans="1:4" ht="19.5" customHeight="1" thickBot="1" x14ac:dyDescent="0.3">
      <c r="A31" s="10"/>
      <c r="B31" s="7"/>
      <c r="C31" s="7"/>
      <c r="D31" s="20"/>
    </row>
    <row r="32" spans="1:4" ht="24" customHeight="1" thickBot="1" x14ac:dyDescent="0.3">
      <c r="A32" s="6" t="s">
        <v>46</v>
      </c>
      <c r="B32" s="13"/>
      <c r="C32" s="7"/>
      <c r="D32" s="20"/>
    </row>
    <row r="33" spans="1:4" ht="24" customHeight="1" thickBot="1" x14ac:dyDescent="0.3">
      <c r="A33" s="6"/>
      <c r="B33" s="7"/>
      <c r="C33" s="7"/>
      <c r="D33" s="19"/>
    </row>
    <row r="34" spans="1:4" ht="24" customHeight="1" thickBot="1" x14ac:dyDescent="0.3">
      <c r="A34" s="9" t="s">
        <v>43</v>
      </c>
      <c r="B34" s="7"/>
      <c r="C34" s="7"/>
      <c r="D34" s="19"/>
    </row>
    <row r="35" spans="1:4" ht="24" customHeight="1" thickBot="1" x14ac:dyDescent="0.3">
      <c r="A35" s="10" t="s">
        <v>62</v>
      </c>
      <c r="B35" s="7" t="s">
        <v>49</v>
      </c>
      <c r="C35" s="11">
        <v>3.1E-2</v>
      </c>
      <c r="D35" s="20">
        <v>4.65E-2</v>
      </c>
    </row>
    <row r="36" spans="1:4" ht="24" customHeight="1" thickBot="1" x14ac:dyDescent="0.3">
      <c r="A36" s="10" t="s">
        <v>56</v>
      </c>
      <c r="B36" s="7" t="s">
        <v>49</v>
      </c>
      <c r="C36" s="11">
        <v>8.0000000000000002E-3</v>
      </c>
      <c r="D36" s="20">
        <v>1.2E-2</v>
      </c>
    </row>
    <row r="37" spans="1:4" ht="24" customHeight="1" thickBot="1" x14ac:dyDescent="0.3">
      <c r="A37" s="10"/>
      <c r="B37" s="10"/>
      <c r="C37" s="10"/>
      <c r="D37" s="10"/>
    </row>
    <row r="38" spans="1:4" ht="21.75" customHeight="1" thickBot="1" x14ac:dyDescent="0.3">
      <c r="A38" s="10"/>
      <c r="B38" s="10"/>
      <c r="C38" s="10"/>
      <c r="D38" s="10"/>
    </row>
    <row r="39" spans="1:4" ht="24" customHeight="1" thickBot="1" x14ac:dyDescent="0.3">
      <c r="A39" s="10" t="s">
        <v>62</v>
      </c>
      <c r="B39" s="23" t="s">
        <v>82</v>
      </c>
      <c r="C39" s="24">
        <v>8.1000000000000003E-2</v>
      </c>
      <c r="D39" s="25">
        <v>0.1215</v>
      </c>
    </row>
    <row r="40" spans="1:4" ht="24" customHeight="1" thickBot="1" x14ac:dyDescent="0.3">
      <c r="A40" s="10" t="s">
        <v>47</v>
      </c>
      <c r="B40" s="23" t="s">
        <v>82</v>
      </c>
      <c r="C40" s="11">
        <v>8.9999999999999993E-3</v>
      </c>
      <c r="D40" s="20">
        <v>1.2999999999999999E-2</v>
      </c>
    </row>
    <row r="41" spans="1:4" ht="24" customHeight="1" thickBot="1" x14ac:dyDescent="0.3">
      <c r="A41" s="14"/>
      <c r="B41" s="7"/>
      <c r="C41" s="7"/>
      <c r="D41" s="19"/>
    </row>
    <row r="42" spans="1:4" ht="24" customHeight="1" thickBot="1" x14ac:dyDescent="0.3">
      <c r="A42" s="6" t="s">
        <v>48</v>
      </c>
      <c r="B42" s="7"/>
      <c r="C42" s="7"/>
      <c r="D42" s="19"/>
    </row>
    <row r="43" spans="1:4" ht="24" customHeight="1" thickBot="1" x14ac:dyDescent="0.3">
      <c r="A43" s="9" t="s">
        <v>43</v>
      </c>
      <c r="B43" s="7"/>
      <c r="C43" s="7"/>
      <c r="D43" s="19"/>
    </row>
    <row r="44" spans="1:4" ht="24" customHeight="1" thickBot="1" x14ac:dyDescent="0.3">
      <c r="A44" s="10" t="s">
        <v>63</v>
      </c>
      <c r="B44" s="7" t="s">
        <v>2</v>
      </c>
      <c r="C44" s="11">
        <v>3.1E-2</v>
      </c>
      <c r="D44" s="20">
        <v>4.65E-2</v>
      </c>
    </row>
    <row r="45" spans="1:4" ht="24" customHeight="1" thickBot="1" x14ac:dyDescent="0.3">
      <c r="A45" s="10" t="s">
        <v>27</v>
      </c>
      <c r="B45" s="7" t="s">
        <v>2</v>
      </c>
      <c r="C45" s="11">
        <v>8.0000000000000002E-3</v>
      </c>
      <c r="D45" s="20">
        <v>1.2E-2</v>
      </c>
    </row>
    <row r="46" spans="1:4" ht="24" customHeight="1" thickBot="1" x14ac:dyDescent="0.3">
      <c r="A46" s="10"/>
      <c r="B46" s="7"/>
      <c r="C46" s="11"/>
      <c r="D46" s="20"/>
    </row>
    <row r="47" spans="1:4" ht="24" customHeight="1" thickBot="1" x14ac:dyDescent="0.3">
      <c r="A47" s="9" t="s">
        <v>50</v>
      </c>
      <c r="B47" s="7"/>
      <c r="C47" s="11"/>
      <c r="D47" s="20"/>
    </row>
    <row r="48" spans="1:4" ht="24" customHeight="1" thickBot="1" x14ac:dyDescent="0.3">
      <c r="A48" s="10" t="s">
        <v>67</v>
      </c>
      <c r="B48" s="7" t="s">
        <v>17</v>
      </c>
      <c r="C48" s="11">
        <v>7.8E-2</v>
      </c>
      <c r="D48" s="20">
        <v>0.1275</v>
      </c>
    </row>
    <row r="49" spans="1:4" ht="24" customHeight="1" thickBot="1" x14ac:dyDescent="0.3">
      <c r="A49" s="10" t="s">
        <v>64</v>
      </c>
      <c r="B49" s="7" t="s">
        <v>18</v>
      </c>
      <c r="C49" s="15">
        <v>2.4000000000000001E-4</v>
      </c>
      <c r="D49" s="22">
        <v>3.6000000000000002E-4</v>
      </c>
    </row>
    <row r="50" spans="1:4" ht="24" customHeight="1" thickBot="1" x14ac:dyDescent="0.3">
      <c r="A50" s="10" t="s">
        <v>65</v>
      </c>
      <c r="B50" s="7" t="s">
        <v>19</v>
      </c>
      <c r="C50" s="11">
        <v>1.2999999999999999E-3</v>
      </c>
      <c r="D50" s="20">
        <v>2.2000000000000001E-3</v>
      </c>
    </row>
    <row r="51" spans="1:4" ht="24" customHeight="1" thickBot="1" x14ac:dyDescent="0.3">
      <c r="A51" s="14"/>
      <c r="B51" s="7"/>
      <c r="C51" s="7"/>
      <c r="D51" s="19"/>
    </row>
    <row r="52" spans="1:4" ht="24" customHeight="1" thickBot="1" x14ac:dyDescent="0.3">
      <c r="A52" s="16" t="s">
        <v>20</v>
      </c>
      <c r="B52" s="7"/>
      <c r="C52" s="7"/>
      <c r="D52" s="19"/>
    </row>
    <row r="53" spans="1:4" ht="24" customHeight="1" thickBot="1" x14ac:dyDescent="0.3">
      <c r="A53" s="10" t="s">
        <v>21</v>
      </c>
      <c r="B53" s="7" t="s">
        <v>2</v>
      </c>
      <c r="C53" s="7"/>
      <c r="D53" s="20">
        <v>1.4999999999999999E-2</v>
      </c>
    </row>
  </sheetData>
  <mergeCells count="4">
    <mergeCell ref="A4:A5"/>
    <mergeCell ref="B4:B5"/>
    <mergeCell ref="A6:D6"/>
    <mergeCell ref="B25:B27"/>
  </mergeCells>
  <pageMargins left="0" right="0" top="0" bottom="0" header="0" footer="0"/>
  <pageSetup paperSize="9" orientation="landscape" verticalDpi="200" r:id="rId1"/>
  <headerFooter alignWithMargins="0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90" zoomScaleNormal="90" workbookViewId="0">
      <selection activeCell="F6" sqref="F6"/>
    </sheetView>
  </sheetViews>
  <sheetFormatPr baseColWidth="10" defaultRowHeight="12" x14ac:dyDescent="0.25"/>
  <cols>
    <col min="1" max="1" width="46.28515625" style="27" customWidth="1"/>
    <col min="2" max="2" width="16" style="27" customWidth="1"/>
    <col min="3" max="3" width="14.140625" style="27" customWidth="1"/>
    <col min="4" max="4" width="14.7109375" style="27" customWidth="1"/>
    <col min="5" max="5" width="14.28515625" style="27" bestFit="1" customWidth="1"/>
    <col min="6" max="6" width="13.85546875" style="27" bestFit="1" customWidth="1"/>
    <col min="7" max="7" width="21.7109375" style="27" bestFit="1" customWidth="1"/>
    <col min="8" max="8" width="13.28515625" style="27" bestFit="1" customWidth="1"/>
    <col min="9" max="9" width="15.28515625" style="27" bestFit="1" customWidth="1"/>
    <col min="10" max="16384" width="11.42578125" style="27"/>
  </cols>
  <sheetData>
    <row r="1" spans="1:7" ht="18" x14ac:dyDescent="0.25">
      <c r="A1" s="102" t="s">
        <v>51</v>
      </c>
      <c r="B1" s="103"/>
      <c r="C1" s="103"/>
      <c r="D1" s="103"/>
      <c r="E1" s="103"/>
    </row>
    <row r="2" spans="1:7" ht="15" thickBot="1" x14ac:dyDescent="0.3">
      <c r="C2" s="68"/>
      <c r="D2" s="68"/>
      <c r="E2" s="68"/>
      <c r="F2" s="68"/>
    </row>
    <row r="3" spans="1:7" ht="24" customHeight="1" thickBot="1" x14ac:dyDescent="0.3">
      <c r="A3" s="74" t="s">
        <v>22</v>
      </c>
      <c r="B3" s="75">
        <v>1900</v>
      </c>
      <c r="C3" s="69"/>
      <c r="D3" s="69"/>
      <c r="E3" s="69"/>
      <c r="F3" s="69"/>
    </row>
    <row r="4" spans="1:7" ht="18" customHeight="1" x14ac:dyDescent="0.25">
      <c r="A4" s="104"/>
      <c r="B4" s="106" t="s">
        <v>28</v>
      </c>
      <c r="C4" s="106" t="s">
        <v>52</v>
      </c>
      <c r="D4" s="106" t="s">
        <v>23</v>
      </c>
      <c r="E4" s="108" t="s">
        <v>53</v>
      </c>
      <c r="F4" s="100" t="s">
        <v>29</v>
      </c>
    </row>
    <row r="5" spans="1:7" ht="18" customHeight="1" x14ac:dyDescent="0.25">
      <c r="A5" s="105"/>
      <c r="B5" s="107"/>
      <c r="C5" s="107"/>
      <c r="D5" s="107"/>
      <c r="E5" s="109"/>
      <c r="F5" s="101"/>
    </row>
    <row r="6" spans="1:7" ht="17.25" customHeight="1" x14ac:dyDescent="0.25">
      <c r="A6" s="34" t="s">
        <v>0</v>
      </c>
      <c r="B6" s="35"/>
      <c r="C6" s="36">
        <v>7.4999999999999997E-3</v>
      </c>
      <c r="D6" s="35"/>
      <c r="E6" s="37">
        <f>'[1]v 12 Grille de cotisations'!D9</f>
        <v>0.12889999999999999</v>
      </c>
      <c r="F6" s="38"/>
    </row>
    <row r="7" spans="1:7" ht="17.25" customHeight="1" x14ac:dyDescent="0.25">
      <c r="A7" s="34" t="s">
        <v>3</v>
      </c>
      <c r="B7" s="35"/>
      <c r="C7" s="36">
        <f>'v 12 Grille de cotisations'!C21</f>
        <v>0</v>
      </c>
      <c r="D7" s="35"/>
      <c r="E7" s="37">
        <f>'[1]v 12 Grille de cotisations'!D22</f>
        <v>8.5500000000000007E-2</v>
      </c>
      <c r="F7" s="38"/>
    </row>
    <row r="8" spans="1:7" ht="17.25" customHeight="1" x14ac:dyDescent="0.25">
      <c r="A8" s="34" t="s">
        <v>3</v>
      </c>
      <c r="B8" s="35"/>
      <c r="C8" s="36">
        <f>'v 12 Grille de cotisations'!C10</f>
        <v>4.0000000000000001E-3</v>
      </c>
      <c r="D8" s="35"/>
      <c r="E8" s="37">
        <f>'[1]v 12 Grille de cotisations'!D10</f>
        <v>1.9E-2</v>
      </c>
      <c r="F8" s="38"/>
    </row>
    <row r="9" spans="1:7" ht="17.25" customHeight="1" x14ac:dyDescent="0.25">
      <c r="A9" s="34" t="s">
        <v>30</v>
      </c>
      <c r="B9" s="35"/>
      <c r="C9" s="39"/>
      <c r="D9" s="40"/>
      <c r="E9" s="41">
        <v>0.01</v>
      </c>
      <c r="F9" s="38"/>
    </row>
    <row r="10" spans="1:7" ht="17.25" customHeight="1" x14ac:dyDescent="0.25">
      <c r="A10" s="34" t="s">
        <v>24</v>
      </c>
      <c r="B10" s="35"/>
      <c r="C10" s="39"/>
      <c r="D10" s="40"/>
      <c r="E10" s="37">
        <v>3.4500000000000003E-2</v>
      </c>
      <c r="F10" s="38"/>
    </row>
    <row r="11" spans="1:7" ht="17.25" customHeight="1" x14ac:dyDescent="0.25">
      <c r="A11" s="34" t="s">
        <v>25</v>
      </c>
      <c r="B11" s="35"/>
      <c r="C11" s="39"/>
      <c r="D11" s="40"/>
      <c r="E11" s="37">
        <v>1E-3</v>
      </c>
      <c r="F11" s="38"/>
    </row>
    <row r="12" spans="1:7" ht="17.25" customHeight="1" x14ac:dyDescent="0.25">
      <c r="A12" s="34" t="s">
        <v>7</v>
      </c>
      <c r="B12" s="35"/>
      <c r="C12" s="39"/>
      <c r="D12" s="40"/>
      <c r="E12" s="37">
        <v>3.0000000000000001E-3</v>
      </c>
      <c r="F12" s="38"/>
    </row>
    <row r="13" spans="1:7" ht="17.25" customHeight="1" x14ac:dyDescent="0.25">
      <c r="A13" s="34" t="s">
        <v>9</v>
      </c>
      <c r="B13" s="35"/>
      <c r="C13" s="39"/>
      <c r="D13" s="40"/>
      <c r="E13" s="37">
        <v>2.5000000000000001E-2</v>
      </c>
      <c r="F13" s="38"/>
    </row>
    <row r="14" spans="1:7" ht="17.25" customHeight="1" x14ac:dyDescent="0.25">
      <c r="A14" s="34" t="s">
        <v>11</v>
      </c>
      <c r="B14" s="35"/>
      <c r="C14" s="36">
        <v>2.4E-2</v>
      </c>
      <c r="D14" s="35"/>
      <c r="F14" s="43"/>
      <c r="G14" s="66"/>
    </row>
    <row r="15" spans="1:7" ht="17.25" customHeight="1" x14ac:dyDescent="0.25">
      <c r="A15" s="34" t="s">
        <v>12</v>
      </c>
      <c r="B15" s="35"/>
      <c r="C15" s="36">
        <v>5.0999999999999997E-2</v>
      </c>
      <c r="D15" s="35"/>
      <c r="E15" s="42"/>
      <c r="F15" s="43"/>
    </row>
    <row r="16" spans="1:7" ht="17.25" customHeight="1" x14ac:dyDescent="0.25">
      <c r="A16" s="34" t="s">
        <v>14</v>
      </c>
      <c r="B16" s="35"/>
      <c r="C16" s="36">
        <v>5.0000000000000001E-3</v>
      </c>
      <c r="D16" s="35"/>
      <c r="E16" s="42"/>
      <c r="F16" s="43"/>
    </row>
    <row r="17" spans="1:11" ht="17.25" customHeight="1" x14ac:dyDescent="0.25">
      <c r="A17" s="34" t="s">
        <v>79</v>
      </c>
      <c r="B17" s="35"/>
      <c r="C17" s="44"/>
      <c r="D17" s="35"/>
      <c r="E17" s="90">
        <v>1.6000000000000001E-4</v>
      </c>
      <c r="F17" s="38"/>
    </row>
    <row r="18" spans="1:11" ht="17.25" customHeight="1" x14ac:dyDescent="0.25">
      <c r="A18" s="34" t="s">
        <v>80</v>
      </c>
      <c r="B18" s="35"/>
      <c r="C18" s="44"/>
      <c r="D18" s="35"/>
      <c r="E18" s="37">
        <v>1E-4</v>
      </c>
      <c r="F18" s="67"/>
    </row>
    <row r="19" spans="1:11" ht="17.25" customHeight="1" x14ac:dyDescent="0.25">
      <c r="A19" s="34" t="s">
        <v>73</v>
      </c>
      <c r="B19" s="72"/>
      <c r="C19" s="39"/>
      <c r="D19" s="39"/>
      <c r="E19" s="45"/>
      <c r="F19" s="47"/>
    </row>
    <row r="20" spans="1:11" ht="17.25" customHeight="1" x14ac:dyDescent="0.25">
      <c r="A20" s="46" t="s">
        <v>31</v>
      </c>
      <c r="B20" s="35"/>
      <c r="C20" s="39"/>
      <c r="D20" s="39"/>
      <c r="E20" s="42"/>
      <c r="F20" s="47"/>
    </row>
    <row r="21" spans="1:11" ht="17.25" customHeight="1" x14ac:dyDescent="0.25">
      <c r="A21" s="34" t="s">
        <v>15</v>
      </c>
      <c r="B21" s="35"/>
      <c r="C21" s="36">
        <v>2.4E-2</v>
      </c>
      <c r="D21" s="35"/>
      <c r="E21" s="37">
        <v>0.04</v>
      </c>
      <c r="F21" s="38"/>
    </row>
    <row r="22" spans="1:11" ht="17.25" customHeight="1" x14ac:dyDescent="0.25">
      <c r="A22" s="34" t="s">
        <v>26</v>
      </c>
      <c r="B22" s="40"/>
      <c r="C22" s="39"/>
      <c r="D22" s="40"/>
      <c r="E22" s="37">
        <v>2E-3</v>
      </c>
      <c r="F22" s="38"/>
      <c r="G22" s="28"/>
      <c r="H22" s="28"/>
      <c r="I22" s="28"/>
    </row>
    <row r="23" spans="1:11" ht="17.25" customHeight="1" x14ac:dyDescent="0.25">
      <c r="A23" s="46" t="s">
        <v>16</v>
      </c>
      <c r="B23" s="35"/>
      <c r="C23" s="39"/>
      <c r="D23" s="40"/>
      <c r="E23" s="42"/>
      <c r="F23" s="43"/>
      <c r="G23" s="28"/>
      <c r="H23" s="28"/>
      <c r="I23" s="28"/>
    </row>
    <row r="24" spans="1:11" ht="17.25" customHeight="1" x14ac:dyDescent="0.25">
      <c r="A24" s="34" t="s">
        <v>32</v>
      </c>
      <c r="B24" s="35"/>
      <c r="C24" s="36">
        <v>3.1E-2</v>
      </c>
      <c r="D24" s="35"/>
      <c r="E24" s="37">
        <v>4.65E-2</v>
      </c>
      <c r="F24" s="38"/>
      <c r="G24" s="28"/>
      <c r="H24" s="29"/>
      <c r="I24" s="28"/>
    </row>
    <row r="25" spans="1:11" ht="17.25" customHeight="1" x14ac:dyDescent="0.25">
      <c r="A25" s="34" t="s">
        <v>27</v>
      </c>
      <c r="B25" s="49"/>
      <c r="C25" s="36">
        <v>8.0000000000000002E-3</v>
      </c>
      <c r="D25" s="35"/>
      <c r="E25" s="37">
        <v>1.2E-2</v>
      </c>
      <c r="F25" s="38"/>
      <c r="G25" s="28"/>
      <c r="H25" s="29"/>
      <c r="I25" s="28"/>
    </row>
    <row r="26" spans="1:11" ht="17.25" customHeight="1" x14ac:dyDescent="0.25">
      <c r="A26" s="48" t="s">
        <v>68</v>
      </c>
      <c r="B26" s="35"/>
      <c r="C26" s="50"/>
      <c r="D26" s="49">
        <v>25</v>
      </c>
      <c r="E26" s="51"/>
      <c r="F26" s="52">
        <v>60</v>
      </c>
      <c r="H26" s="29"/>
    </row>
    <row r="27" spans="1:11" ht="17.25" customHeight="1" x14ac:dyDescent="0.25">
      <c r="A27" s="34" t="s">
        <v>69</v>
      </c>
      <c r="B27" s="35"/>
      <c r="C27" s="36">
        <v>7.4999999999999997E-3</v>
      </c>
      <c r="D27" s="35"/>
      <c r="E27" s="37">
        <f ca="1">' enonce application'!E27</f>
        <v>1.2500000000000001E-2</v>
      </c>
      <c r="F27" s="54"/>
      <c r="H27" s="29"/>
      <c r="I27" s="29"/>
      <c r="J27" s="29"/>
      <c r="K27" s="29"/>
    </row>
    <row r="28" spans="1:11" ht="17.25" customHeight="1" x14ac:dyDescent="0.25">
      <c r="A28" s="34" t="s">
        <v>70</v>
      </c>
      <c r="B28" s="35"/>
      <c r="C28" s="36">
        <v>2.4E-2</v>
      </c>
      <c r="D28" s="35"/>
      <c r="E28" s="53"/>
      <c r="F28" s="54"/>
      <c r="H28" s="29"/>
      <c r="I28" s="29"/>
      <c r="J28" s="29"/>
      <c r="K28" s="29"/>
    </row>
    <row r="29" spans="1:11" ht="17.25" customHeight="1" x14ac:dyDescent="0.25">
      <c r="A29" s="34" t="s">
        <v>71</v>
      </c>
      <c r="B29" s="35"/>
      <c r="C29" s="36">
        <v>5.0999999999999997E-2</v>
      </c>
      <c r="D29" s="35"/>
      <c r="E29" s="53"/>
      <c r="F29" s="54"/>
      <c r="H29" s="29"/>
      <c r="I29" s="29"/>
      <c r="J29" s="29"/>
      <c r="K29" s="29"/>
    </row>
    <row r="30" spans="1:11" ht="17.25" customHeight="1" x14ac:dyDescent="0.25">
      <c r="A30" s="34" t="s">
        <v>72</v>
      </c>
      <c r="B30" s="56"/>
      <c r="C30" s="36">
        <v>5.0000000000000001E-3</v>
      </c>
      <c r="D30" s="35"/>
      <c r="E30" s="53"/>
      <c r="F30" s="54"/>
      <c r="H30" s="29"/>
      <c r="I30" s="29"/>
      <c r="J30" s="29"/>
      <c r="K30" s="29"/>
    </row>
    <row r="31" spans="1:11" ht="17.25" customHeight="1" x14ac:dyDescent="0.25">
      <c r="A31" s="55" t="s">
        <v>33</v>
      </c>
      <c r="B31" s="56"/>
      <c r="C31" s="72"/>
      <c r="D31" s="57"/>
      <c r="E31" s="58"/>
      <c r="F31" s="59"/>
      <c r="H31" s="29"/>
      <c r="I31" s="29"/>
      <c r="J31" s="29"/>
      <c r="K31" s="29"/>
    </row>
    <row r="32" spans="1:11" ht="17.25" customHeight="1" x14ac:dyDescent="0.25">
      <c r="A32" s="55"/>
      <c r="B32" s="56"/>
      <c r="C32" s="72"/>
      <c r="D32" s="57"/>
      <c r="E32" s="76"/>
      <c r="F32" s="77"/>
      <c r="H32" s="29"/>
      <c r="I32" s="29"/>
      <c r="J32" s="29"/>
      <c r="K32" s="29"/>
    </row>
    <row r="33" spans="1:11" ht="17.25" customHeight="1" x14ac:dyDescent="0.25">
      <c r="A33" s="46" t="s">
        <v>83</v>
      </c>
      <c r="B33" s="35"/>
      <c r="C33" s="72"/>
      <c r="D33" s="57"/>
      <c r="E33" s="76"/>
      <c r="F33" s="77"/>
      <c r="H33" s="29"/>
      <c r="I33" s="29"/>
      <c r="J33" s="29"/>
      <c r="K33" s="29"/>
    </row>
    <row r="34" spans="1:11" ht="17.25" customHeight="1" x14ac:dyDescent="0.25">
      <c r="A34" s="34" t="s">
        <v>84</v>
      </c>
      <c r="B34" s="35"/>
      <c r="C34" s="36"/>
      <c r="D34" s="35"/>
      <c r="E34" s="37">
        <v>6.7999999999999996E-3</v>
      </c>
      <c r="F34" s="54"/>
      <c r="H34" s="29"/>
      <c r="I34" s="29"/>
      <c r="J34" s="29"/>
      <c r="K34" s="29"/>
    </row>
    <row r="35" spans="1:11" ht="17.25" customHeight="1" x14ac:dyDescent="0.25">
      <c r="A35" s="34" t="s">
        <v>85</v>
      </c>
      <c r="B35" s="35"/>
      <c r="C35" s="36"/>
      <c r="D35" s="35"/>
      <c r="E35" s="37">
        <v>5.4999999999999997E-3</v>
      </c>
      <c r="F35" s="54"/>
      <c r="H35" s="29"/>
      <c r="I35" s="29"/>
      <c r="J35" s="29"/>
      <c r="K35" s="29"/>
    </row>
    <row r="36" spans="1:11" ht="17.25" customHeight="1" x14ac:dyDescent="0.25">
      <c r="A36" s="55"/>
      <c r="B36" s="56"/>
      <c r="C36" s="72"/>
      <c r="D36" s="57"/>
      <c r="E36" s="76"/>
      <c r="F36" s="77"/>
    </row>
    <row r="37" spans="1:11" ht="17.25" customHeight="1" x14ac:dyDescent="0.25">
      <c r="A37" s="55" t="s">
        <v>74</v>
      </c>
      <c r="B37" s="78"/>
      <c r="C37" s="72"/>
      <c r="D37" s="57"/>
      <c r="E37" s="76"/>
      <c r="F37" s="77"/>
    </row>
    <row r="38" spans="1:11" ht="17.25" customHeight="1" thickBot="1" x14ac:dyDescent="0.3">
      <c r="A38" s="82" t="s">
        <v>75</v>
      </c>
      <c r="B38" s="83"/>
      <c r="C38" s="78"/>
      <c r="D38" s="79"/>
      <c r="E38" s="80"/>
      <c r="F38" s="81"/>
    </row>
    <row r="39" spans="1:11" ht="17.25" customHeight="1" thickBot="1" x14ac:dyDescent="0.3">
      <c r="A39" s="30"/>
      <c r="B39" s="30"/>
      <c r="C39" s="83"/>
      <c r="D39" s="84"/>
      <c r="E39" s="83"/>
      <c r="F39" s="85"/>
    </row>
    <row r="40" spans="1:11" x14ac:dyDescent="0.25">
      <c r="A40" s="30"/>
      <c r="B40" s="30"/>
      <c r="C40" s="30"/>
      <c r="D40" s="30"/>
      <c r="E40" s="30"/>
      <c r="F40" s="30"/>
    </row>
    <row r="41" spans="1:11" x14ac:dyDescent="0.25">
      <c r="A41" s="30"/>
      <c r="B41" s="30"/>
      <c r="C41" s="30"/>
      <c r="D41" s="30"/>
      <c r="E41" s="30"/>
      <c r="F41" s="30"/>
    </row>
    <row r="42" spans="1:11" x14ac:dyDescent="0.25">
      <c r="A42" s="30"/>
      <c r="B42" s="30"/>
      <c r="C42" s="30"/>
      <c r="D42" s="30"/>
      <c r="E42" s="30"/>
      <c r="F42" s="30"/>
    </row>
    <row r="43" spans="1:11" x14ac:dyDescent="0.25">
      <c r="A43" s="30"/>
      <c r="B43" s="30"/>
      <c r="C43" s="30"/>
      <c r="D43" s="30"/>
      <c r="E43" s="30"/>
      <c r="F43" s="30"/>
    </row>
    <row r="44" spans="1:11" x14ac:dyDescent="0.25">
      <c r="A44" s="30"/>
      <c r="B44" s="30"/>
      <c r="C44" s="30"/>
      <c r="D44" s="30"/>
      <c r="E44" s="30"/>
      <c r="F44" s="30"/>
    </row>
    <row r="45" spans="1:11" x14ac:dyDescent="0.25">
      <c r="A45" s="30"/>
      <c r="B45" s="30"/>
      <c r="C45" s="30"/>
      <c r="D45" s="30"/>
      <c r="E45" s="30"/>
      <c r="F45" s="30"/>
    </row>
    <row r="46" spans="1:11" x14ac:dyDescent="0.25">
      <c r="A46" s="30"/>
      <c r="C46" s="30"/>
      <c r="D46" s="30"/>
      <c r="E46" s="30"/>
      <c r="F46" s="30"/>
    </row>
  </sheetData>
  <mergeCells count="7">
    <mergeCell ref="F4:F5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9" zoomScale="90" zoomScaleNormal="90" workbookViewId="0">
      <selection activeCell="F37" sqref="F37"/>
    </sheetView>
  </sheetViews>
  <sheetFormatPr baseColWidth="10" defaultRowHeight="12" x14ac:dyDescent="0.25"/>
  <cols>
    <col min="1" max="1" width="46.28515625" style="27" customWidth="1"/>
    <col min="2" max="2" width="16" style="27" customWidth="1"/>
    <col min="3" max="3" width="14.140625" style="27" customWidth="1"/>
    <col min="4" max="4" width="14.7109375" style="27" customWidth="1"/>
    <col min="5" max="5" width="14.28515625" style="27" bestFit="1" customWidth="1"/>
    <col min="6" max="6" width="13.85546875" style="27" bestFit="1" customWidth="1"/>
    <col min="7" max="7" width="21.7109375" style="27" bestFit="1" customWidth="1"/>
    <col min="8" max="16384" width="11.42578125" style="27"/>
  </cols>
  <sheetData>
    <row r="1" spans="1:7" ht="18" x14ac:dyDescent="0.25">
      <c r="A1" s="102" t="s">
        <v>51</v>
      </c>
      <c r="B1" s="103"/>
      <c r="C1" s="103"/>
      <c r="D1" s="103"/>
      <c r="E1" s="103"/>
      <c r="F1" s="27">
        <f>F2*1900</f>
        <v>219.26</v>
      </c>
    </row>
    <row r="2" spans="1:7" ht="15" thickBot="1" x14ac:dyDescent="0.3">
      <c r="C2" s="68">
        <f>0.2809/0.6</f>
        <v>0.46816666666666668</v>
      </c>
      <c r="D2" s="68">
        <f>(1.6*9.76*151.6666/1900)-1</f>
        <v>0.24653980294736844</v>
      </c>
      <c r="E2" s="68">
        <f>D2*C2</f>
        <v>0.11542171774652632</v>
      </c>
      <c r="F2" s="68">
        <v>0.1154</v>
      </c>
    </row>
    <row r="3" spans="1:7" ht="24" customHeight="1" thickBot="1" x14ac:dyDescent="0.3">
      <c r="A3" s="32" t="s">
        <v>22</v>
      </c>
      <c r="B3" s="33">
        <f>' enonce application'!B3</f>
        <v>1900</v>
      </c>
      <c r="C3" s="69"/>
      <c r="D3" s="69"/>
      <c r="E3" s="69"/>
      <c r="F3" s="69"/>
    </row>
    <row r="4" spans="1:7" ht="18" customHeight="1" x14ac:dyDescent="0.25">
      <c r="A4" s="104"/>
      <c r="B4" s="106" t="s">
        <v>28</v>
      </c>
      <c r="C4" s="106" t="s">
        <v>52</v>
      </c>
      <c r="D4" s="106" t="s">
        <v>23</v>
      </c>
      <c r="E4" s="108" t="s">
        <v>53</v>
      </c>
      <c r="F4" s="100" t="s">
        <v>29</v>
      </c>
    </row>
    <row r="5" spans="1:7" ht="18" customHeight="1" x14ac:dyDescent="0.25">
      <c r="A5" s="105"/>
      <c r="B5" s="107"/>
      <c r="C5" s="107"/>
      <c r="D5" s="107"/>
      <c r="E5" s="109"/>
      <c r="F5" s="101"/>
    </row>
    <row r="6" spans="1:7" ht="17.25" customHeight="1" x14ac:dyDescent="0.25">
      <c r="A6" s="34" t="s">
        <v>0</v>
      </c>
      <c r="B6" s="35">
        <f>$B$3</f>
        <v>1900</v>
      </c>
      <c r="C6" s="36">
        <v>7.4999999999999997E-3</v>
      </c>
      <c r="D6" s="35">
        <f>B6*C6</f>
        <v>14.25</v>
      </c>
      <c r="E6" s="37">
        <f>'[1]v 12 Grille de cotisations'!D9</f>
        <v>0.12889999999999999</v>
      </c>
      <c r="F6" s="38">
        <f>B6*E6</f>
        <v>244.90999999999997</v>
      </c>
    </row>
    <row r="7" spans="1:7" ht="17.25" customHeight="1" x14ac:dyDescent="0.25">
      <c r="A7" s="34" t="s">
        <v>3</v>
      </c>
      <c r="B7" s="35">
        <f>B6</f>
        <v>1900</v>
      </c>
      <c r="C7" s="36">
        <f>'[1]v 12 Grille de cotisations'!C22</f>
        <v>6.9000000000000006E-2</v>
      </c>
      <c r="D7" s="35">
        <f t="shared" ref="D7:D8" si="0">B7*C7</f>
        <v>131.10000000000002</v>
      </c>
      <c r="E7" s="37">
        <f>'[1]v 12 Grille de cotisations'!D22</f>
        <v>8.5500000000000007E-2</v>
      </c>
      <c r="F7" s="38">
        <f t="shared" ref="F7:F14" si="1">B7*E7</f>
        <v>162.45000000000002</v>
      </c>
    </row>
    <row r="8" spans="1:7" ht="17.25" customHeight="1" x14ac:dyDescent="0.25">
      <c r="A8" s="34" t="s">
        <v>3</v>
      </c>
      <c r="B8" s="35">
        <f>B7</f>
        <v>1900</v>
      </c>
      <c r="C8" s="36">
        <f>'[1]v 12 Grille de cotisations'!C10</f>
        <v>4.0000000000000001E-3</v>
      </c>
      <c r="D8" s="35">
        <f t="shared" si="0"/>
        <v>7.6000000000000005</v>
      </c>
      <c r="E8" s="37">
        <f>'[1]v 12 Grille de cotisations'!D10</f>
        <v>1.9E-2</v>
      </c>
      <c r="F8" s="38">
        <f t="shared" si="1"/>
        <v>36.1</v>
      </c>
    </row>
    <row r="9" spans="1:7" ht="17.25" customHeight="1" x14ac:dyDescent="0.25">
      <c r="A9" s="34" t="s">
        <v>30</v>
      </c>
      <c r="B9" s="35">
        <f t="shared" ref="B9:B14" si="2">B8</f>
        <v>1900</v>
      </c>
      <c r="C9" s="39"/>
      <c r="D9" s="40"/>
      <c r="E9" s="41">
        <v>0.01</v>
      </c>
      <c r="F9" s="38">
        <f t="shared" si="1"/>
        <v>19</v>
      </c>
    </row>
    <row r="10" spans="1:7" ht="17.25" customHeight="1" x14ac:dyDescent="0.25">
      <c r="A10" s="34" t="s">
        <v>24</v>
      </c>
      <c r="B10" s="35">
        <f t="shared" si="2"/>
        <v>1900</v>
      </c>
      <c r="C10" s="39"/>
      <c r="D10" s="40"/>
      <c r="E10" s="37">
        <v>3.4500000000000003E-2</v>
      </c>
      <c r="F10" s="38">
        <f t="shared" si="1"/>
        <v>65.550000000000011</v>
      </c>
    </row>
    <row r="11" spans="1:7" ht="17.25" customHeight="1" x14ac:dyDescent="0.25">
      <c r="A11" s="34" t="s">
        <v>25</v>
      </c>
      <c r="B11" s="35">
        <f t="shared" si="2"/>
        <v>1900</v>
      </c>
      <c r="C11" s="39"/>
      <c r="D11" s="40"/>
      <c r="E11" s="37">
        <v>1E-3</v>
      </c>
      <c r="F11" s="38">
        <f t="shared" si="1"/>
        <v>1.9000000000000001</v>
      </c>
    </row>
    <row r="12" spans="1:7" ht="17.25" customHeight="1" x14ac:dyDescent="0.25">
      <c r="A12" s="34" t="s">
        <v>7</v>
      </c>
      <c r="B12" s="35">
        <f t="shared" si="2"/>
        <v>1900</v>
      </c>
      <c r="C12" s="39"/>
      <c r="D12" s="40"/>
      <c r="E12" s="37">
        <v>3.0000000000000001E-3</v>
      </c>
      <c r="F12" s="38">
        <f t="shared" si="1"/>
        <v>5.7</v>
      </c>
    </row>
    <row r="13" spans="1:7" ht="17.25" customHeight="1" x14ac:dyDescent="0.25">
      <c r="A13" s="34" t="s">
        <v>9</v>
      </c>
      <c r="B13" s="35">
        <f t="shared" si="2"/>
        <v>1900</v>
      </c>
      <c r="C13" s="39"/>
      <c r="D13" s="40"/>
      <c r="E13" s="37">
        <v>2.5000000000000001E-2</v>
      </c>
      <c r="F13" s="38">
        <f t="shared" si="1"/>
        <v>47.5</v>
      </c>
    </row>
    <row r="14" spans="1:7" ht="17.25" customHeight="1" x14ac:dyDescent="0.25">
      <c r="A14" s="34" t="s">
        <v>80</v>
      </c>
      <c r="B14" s="35">
        <f t="shared" si="2"/>
        <v>1900</v>
      </c>
      <c r="C14" s="39"/>
      <c r="D14" s="40"/>
      <c r="E14" s="37">
        <v>1E-4</v>
      </c>
      <c r="F14" s="38">
        <f t="shared" si="1"/>
        <v>0.19</v>
      </c>
    </row>
    <row r="15" spans="1:7" ht="17.25" customHeight="1" x14ac:dyDescent="0.25">
      <c r="A15" s="34" t="s">
        <v>11</v>
      </c>
      <c r="B15" s="35">
        <f>$B$3*0.9825</f>
        <v>1866.75</v>
      </c>
      <c r="C15" s="36">
        <v>2.4E-2</v>
      </c>
      <c r="D15" s="35">
        <f t="shared" ref="D15:D17" si="3">B15*C15</f>
        <v>44.802</v>
      </c>
      <c r="E15" s="42"/>
      <c r="F15" s="43"/>
      <c r="G15" s="66"/>
    </row>
    <row r="16" spans="1:7" ht="17.25" customHeight="1" x14ac:dyDescent="0.25">
      <c r="A16" s="34" t="s">
        <v>12</v>
      </c>
      <c r="B16" s="35">
        <f t="shared" ref="B16:B17" si="4">$B$3*0.9825</f>
        <v>1866.75</v>
      </c>
      <c r="C16" s="36">
        <v>5.0999999999999997E-2</v>
      </c>
      <c r="D16" s="35">
        <f t="shared" si="3"/>
        <v>95.204249999999988</v>
      </c>
      <c r="E16" s="42"/>
      <c r="F16" s="43"/>
    </row>
    <row r="17" spans="1:7" ht="17.25" customHeight="1" x14ac:dyDescent="0.25">
      <c r="A17" s="34" t="s">
        <v>14</v>
      </c>
      <c r="B17" s="35">
        <f t="shared" si="4"/>
        <v>1866.75</v>
      </c>
      <c r="C17" s="36">
        <v>5.0000000000000001E-3</v>
      </c>
      <c r="D17" s="35">
        <f t="shared" si="3"/>
        <v>9.3337500000000002</v>
      </c>
      <c r="E17" s="42"/>
      <c r="F17" s="43"/>
    </row>
    <row r="18" spans="1:7" ht="17.25" customHeight="1" x14ac:dyDescent="0.25">
      <c r="A18" s="34" t="s">
        <v>79</v>
      </c>
      <c r="B18" s="35">
        <f>$B$3</f>
        <v>1900</v>
      </c>
      <c r="C18" s="44"/>
      <c r="D18" s="35"/>
      <c r="E18" s="45">
        <v>1.6000000000000001E-4</v>
      </c>
      <c r="F18" s="38">
        <f t="shared" ref="F18" si="5">B18*E18</f>
        <v>0.30400000000000005</v>
      </c>
    </row>
    <row r="19" spans="1:7" ht="17.25" customHeight="1" x14ac:dyDescent="0.25">
      <c r="A19" s="34" t="s">
        <v>88</v>
      </c>
      <c r="B19" s="35"/>
      <c r="C19" s="44"/>
      <c r="D19" s="35"/>
      <c r="E19" s="45"/>
      <c r="F19" s="67">
        <v>-219.26</v>
      </c>
    </row>
    <row r="20" spans="1:7" ht="17.25" customHeight="1" x14ac:dyDescent="0.25">
      <c r="A20" s="46" t="s">
        <v>31</v>
      </c>
      <c r="B20" s="72"/>
      <c r="C20" s="39"/>
      <c r="D20" s="39"/>
      <c r="E20" s="42"/>
      <c r="F20" s="47"/>
    </row>
    <row r="21" spans="1:7" ht="17.25" customHeight="1" x14ac:dyDescent="0.25">
      <c r="A21" s="34" t="s">
        <v>15</v>
      </c>
      <c r="B21" s="35">
        <f t="shared" ref="B21:B25" si="6">$B$3</f>
        <v>1900</v>
      </c>
      <c r="C21" s="36">
        <v>2.4E-2</v>
      </c>
      <c r="D21" s="35">
        <f t="shared" ref="D21" si="7">B21*C21</f>
        <v>45.6</v>
      </c>
      <c r="E21" s="37">
        <v>0.04</v>
      </c>
      <c r="F21" s="38">
        <f t="shared" ref="F21:F22" si="8">B21*E21</f>
        <v>76</v>
      </c>
    </row>
    <row r="22" spans="1:7" ht="17.25" customHeight="1" x14ac:dyDescent="0.25">
      <c r="A22" s="34" t="s">
        <v>26</v>
      </c>
      <c r="B22" s="35">
        <f t="shared" si="6"/>
        <v>1900</v>
      </c>
      <c r="C22" s="39"/>
      <c r="D22" s="40"/>
      <c r="E22" s="37">
        <v>2E-3</v>
      </c>
      <c r="F22" s="38">
        <f t="shared" si="8"/>
        <v>3.8000000000000003</v>
      </c>
    </row>
    <row r="23" spans="1:7" ht="17.25" customHeight="1" x14ac:dyDescent="0.25">
      <c r="A23" s="46" t="s">
        <v>86</v>
      </c>
      <c r="B23" s="40"/>
      <c r="C23" s="39"/>
      <c r="D23" s="40"/>
      <c r="E23" s="42"/>
      <c r="F23" s="43"/>
      <c r="G23" s="28"/>
    </row>
    <row r="24" spans="1:7" ht="17.25" customHeight="1" x14ac:dyDescent="0.25">
      <c r="A24" s="34" t="s">
        <v>32</v>
      </c>
      <c r="B24" s="35">
        <f t="shared" si="6"/>
        <v>1900</v>
      </c>
      <c r="C24" s="36">
        <v>3.1E-2</v>
      </c>
      <c r="D24" s="35">
        <f>B24*C24</f>
        <v>58.9</v>
      </c>
      <c r="E24" s="37">
        <v>4.65E-2</v>
      </c>
      <c r="F24" s="38">
        <f t="shared" ref="F24:F25" si="9">B24*E24</f>
        <v>88.35</v>
      </c>
      <c r="G24" s="28"/>
    </row>
    <row r="25" spans="1:7" ht="17.25" customHeight="1" x14ac:dyDescent="0.25">
      <c r="A25" s="34" t="s">
        <v>27</v>
      </c>
      <c r="B25" s="35">
        <f t="shared" si="6"/>
        <v>1900</v>
      </c>
      <c r="C25" s="36">
        <v>8.0000000000000002E-3</v>
      </c>
      <c r="D25" s="35">
        <f t="shared" ref="D25" si="10">B25*C25</f>
        <v>15.200000000000001</v>
      </c>
      <c r="E25" s="37">
        <v>1.2E-2</v>
      </c>
      <c r="F25" s="38">
        <f t="shared" si="9"/>
        <v>22.8</v>
      </c>
      <c r="G25" s="28"/>
    </row>
    <row r="26" spans="1:7" ht="17.25" customHeight="1" x14ac:dyDescent="0.25">
      <c r="A26" s="48" t="s">
        <v>68</v>
      </c>
      <c r="B26" s="49"/>
      <c r="C26" s="50"/>
      <c r="D26" s="49">
        <f>' enonce application'!D26</f>
        <v>25</v>
      </c>
      <c r="E26" s="51"/>
      <c r="F26" s="52">
        <f>' enonce application'!F26</f>
        <v>60</v>
      </c>
      <c r="G26" s="28"/>
    </row>
    <row r="27" spans="1:7" ht="17.25" customHeight="1" x14ac:dyDescent="0.25">
      <c r="A27" s="34" t="s">
        <v>69</v>
      </c>
      <c r="B27" s="35">
        <f>B25</f>
        <v>1900</v>
      </c>
      <c r="C27" s="36">
        <f>' enonce application'!C27</f>
        <v>7.4999999999999997E-3</v>
      </c>
      <c r="D27" s="35">
        <f>B27*C27</f>
        <v>14.25</v>
      </c>
      <c r="E27" s="37">
        <f ca="1">' enonce application'!E27</f>
        <v>1.2500000000000001E-2</v>
      </c>
      <c r="F27" s="54">
        <f ca="1">E27*B27</f>
        <v>23.75</v>
      </c>
    </row>
    <row r="28" spans="1:7" ht="17.25" customHeight="1" x14ac:dyDescent="0.25">
      <c r="A28" s="34" t="s">
        <v>70</v>
      </c>
      <c r="B28" s="35">
        <f ca="1">F26+F27</f>
        <v>83.75</v>
      </c>
      <c r="C28" s="36">
        <v>2.4E-2</v>
      </c>
      <c r="D28" s="35">
        <f ca="1">C28*B28</f>
        <v>2.0100000000000002</v>
      </c>
      <c r="E28" s="53"/>
      <c r="F28" s="54"/>
    </row>
    <row r="29" spans="1:7" ht="17.25" customHeight="1" x14ac:dyDescent="0.25">
      <c r="A29" s="34" t="s">
        <v>71</v>
      </c>
      <c r="B29" s="35">
        <f ca="1">B28</f>
        <v>83.75</v>
      </c>
      <c r="C29" s="36">
        <v>5.0999999999999997E-2</v>
      </c>
      <c r="D29" s="35">
        <f t="shared" ref="D29:D30" ca="1" si="11">C29*B29</f>
        <v>4.2712499999999993</v>
      </c>
      <c r="E29" s="53"/>
      <c r="F29" s="54"/>
    </row>
    <row r="30" spans="1:7" ht="17.25" customHeight="1" x14ac:dyDescent="0.25">
      <c r="A30" s="34" t="s">
        <v>72</v>
      </c>
      <c r="B30" s="35">
        <f ca="1">B29</f>
        <v>83.75</v>
      </c>
      <c r="C30" s="36">
        <v>5.0000000000000001E-3</v>
      </c>
      <c r="D30" s="35">
        <f t="shared" ca="1" si="11"/>
        <v>0.41875000000000001</v>
      </c>
      <c r="E30" s="53"/>
      <c r="F30" s="54"/>
    </row>
    <row r="31" spans="1:7" ht="17.25" customHeight="1" x14ac:dyDescent="0.25">
      <c r="A31" s="34"/>
      <c r="B31" s="35"/>
      <c r="C31" s="36"/>
      <c r="D31" s="35"/>
      <c r="E31" s="53"/>
      <c r="F31" s="54"/>
    </row>
    <row r="32" spans="1:7" ht="17.25" customHeight="1" x14ac:dyDescent="0.25">
      <c r="A32" s="46" t="s">
        <v>83</v>
      </c>
      <c r="B32" s="35"/>
      <c r="C32" s="36"/>
      <c r="D32" s="35"/>
      <c r="E32" s="53"/>
      <c r="F32" s="54"/>
    </row>
    <row r="33" spans="1:6" ht="17.25" customHeight="1" x14ac:dyDescent="0.25">
      <c r="A33" s="34" t="s">
        <v>84</v>
      </c>
      <c r="B33" s="35">
        <f>B18</f>
        <v>1900</v>
      </c>
      <c r="C33" s="36"/>
      <c r="D33" s="35"/>
      <c r="E33" s="53">
        <v>6.7999999999999996E-3</v>
      </c>
      <c r="F33" s="54">
        <f>E33*B33</f>
        <v>12.92</v>
      </c>
    </row>
    <row r="34" spans="1:6" ht="17.25" customHeight="1" x14ac:dyDescent="0.25">
      <c r="A34" s="34" t="s">
        <v>85</v>
      </c>
      <c r="B34" s="35">
        <f>B33</f>
        <v>1900</v>
      </c>
      <c r="C34" s="36"/>
      <c r="D34" s="35"/>
      <c r="E34" s="53">
        <v>5.4999999999999997E-3</v>
      </c>
      <c r="F34" s="54">
        <f>E34*B34</f>
        <v>10.45</v>
      </c>
    </row>
    <row r="35" spans="1:6" ht="17.25" customHeight="1" x14ac:dyDescent="0.25">
      <c r="A35" s="34"/>
      <c r="B35" s="35"/>
      <c r="C35" s="36"/>
      <c r="D35" s="35"/>
      <c r="E35" s="53"/>
      <c r="F35" s="54"/>
    </row>
    <row r="36" spans="1:6" ht="17.25" customHeight="1" x14ac:dyDescent="0.25">
      <c r="A36" s="34"/>
      <c r="B36" s="35"/>
      <c r="C36" s="36"/>
      <c r="D36" s="35"/>
      <c r="E36" s="53"/>
      <c r="F36" s="54"/>
    </row>
    <row r="37" spans="1:6" ht="17.25" customHeight="1" x14ac:dyDescent="0.25">
      <c r="A37" s="55" t="s">
        <v>33</v>
      </c>
      <c r="B37" s="56"/>
      <c r="C37" s="72"/>
      <c r="D37" s="57">
        <f ca="1">SUM(D6:D34)</f>
        <v>467.94</v>
      </c>
      <c r="E37" s="58"/>
      <c r="F37" s="59">
        <v>662.41</v>
      </c>
    </row>
    <row r="38" spans="1:6" ht="17.25" customHeight="1" thickBot="1" x14ac:dyDescent="0.3">
      <c r="A38" s="60" t="s">
        <v>105</v>
      </c>
      <c r="B38" s="61"/>
      <c r="C38" s="62"/>
      <c r="D38" s="63">
        <f ca="1">B3-D37</f>
        <v>1432.06</v>
      </c>
      <c r="E38" s="64"/>
      <c r="F38" s="65"/>
    </row>
    <row r="39" spans="1:6" ht="23.25" customHeight="1" thickBot="1" x14ac:dyDescent="0.3">
      <c r="A39" s="110" t="s">
        <v>106</v>
      </c>
      <c r="B39" s="111"/>
      <c r="C39" s="111"/>
      <c r="D39" s="86">
        <f ca="1">B3-D37+D30+D28+D17+D15+F26</f>
        <v>1548.6244999999999</v>
      </c>
    </row>
    <row r="40" spans="1:6" x14ac:dyDescent="0.25">
      <c r="A40" s="30"/>
      <c r="B40" s="30"/>
      <c r="C40" s="30"/>
      <c r="D40" s="30"/>
      <c r="E40" s="30"/>
      <c r="F40" s="30"/>
    </row>
  </sheetData>
  <mergeCells count="8">
    <mergeCell ref="A39:C39"/>
    <mergeCell ref="F4:F5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6" zoomScale="90" zoomScaleNormal="90" workbookViewId="0">
      <selection activeCell="H17" sqref="H17"/>
    </sheetView>
  </sheetViews>
  <sheetFormatPr baseColWidth="10" defaultRowHeight="12" x14ac:dyDescent="0.25"/>
  <cols>
    <col min="1" max="1" width="46.28515625" style="27" customWidth="1"/>
    <col min="2" max="2" width="16" style="27" customWidth="1"/>
    <col min="3" max="3" width="14.140625" style="27" customWidth="1"/>
    <col min="4" max="4" width="14.7109375" style="27" customWidth="1"/>
    <col min="5" max="5" width="14.28515625" style="27" customWidth="1"/>
    <col min="6" max="6" width="13.85546875" style="27" customWidth="1"/>
    <col min="7" max="7" width="21.7109375" style="27" customWidth="1"/>
    <col min="8" max="8" width="13.28515625" style="27" customWidth="1"/>
    <col min="9" max="16384" width="11.42578125" style="27"/>
  </cols>
  <sheetData>
    <row r="1" spans="1:6" ht="18" x14ac:dyDescent="0.25">
      <c r="A1" s="102" t="s">
        <v>51</v>
      </c>
      <c r="B1" s="103"/>
      <c r="C1" s="103"/>
      <c r="D1" s="103"/>
      <c r="E1" s="103"/>
    </row>
    <row r="2" spans="1:6" ht="15" thickBot="1" x14ac:dyDescent="0.3">
      <c r="C2" s="68"/>
      <c r="D2" s="68"/>
      <c r="E2" s="68"/>
      <c r="F2" s="68"/>
    </row>
    <row r="3" spans="1:6" ht="24" customHeight="1" thickBot="1" x14ac:dyDescent="0.3">
      <c r="A3" s="32" t="s">
        <v>22</v>
      </c>
      <c r="B3" s="33">
        <f>'corrigé application'!B3</f>
        <v>1900</v>
      </c>
      <c r="C3" s="69"/>
      <c r="D3" s="69"/>
      <c r="E3" s="69"/>
      <c r="F3" s="69"/>
    </row>
    <row r="4" spans="1:6" ht="18" customHeight="1" x14ac:dyDescent="0.25">
      <c r="A4" s="104"/>
      <c r="B4" s="106" t="s">
        <v>28</v>
      </c>
      <c r="C4" s="106" t="s">
        <v>52</v>
      </c>
      <c r="D4" s="106" t="s">
        <v>23</v>
      </c>
      <c r="E4" s="108" t="s">
        <v>53</v>
      </c>
      <c r="F4" s="100" t="s">
        <v>29</v>
      </c>
    </row>
    <row r="5" spans="1:6" ht="18" customHeight="1" x14ac:dyDescent="0.25">
      <c r="A5" s="105"/>
      <c r="B5" s="107"/>
      <c r="C5" s="107"/>
      <c r="D5" s="107"/>
      <c r="E5" s="109"/>
      <c r="F5" s="101"/>
    </row>
    <row r="6" spans="1:6" ht="18" customHeight="1" x14ac:dyDescent="0.25">
      <c r="A6" s="46" t="s">
        <v>89</v>
      </c>
      <c r="B6" s="72"/>
      <c r="C6" s="72"/>
      <c r="D6" s="72"/>
      <c r="E6" s="73"/>
      <c r="F6" s="71"/>
    </row>
    <row r="7" spans="1:6" ht="17.25" customHeight="1" x14ac:dyDescent="0.25">
      <c r="A7" s="34" t="s">
        <v>90</v>
      </c>
      <c r="B7" s="35">
        <f>$B$3</f>
        <v>1900</v>
      </c>
      <c r="C7" s="36">
        <v>7.4999999999999997E-3</v>
      </c>
      <c r="D7" s="35">
        <f>B7*C7</f>
        <v>14.25</v>
      </c>
      <c r="E7" s="37">
        <f>'[1]v 12 Grille de cotisations'!D9</f>
        <v>0.12889999999999999</v>
      </c>
      <c r="F7" s="38">
        <f>B7*E7</f>
        <v>244.90999999999997</v>
      </c>
    </row>
    <row r="8" spans="1:6" ht="17.25" customHeight="1" x14ac:dyDescent="0.25">
      <c r="A8" s="34" t="s">
        <v>91</v>
      </c>
      <c r="B8" s="35">
        <f>$B$3</f>
        <v>1900</v>
      </c>
      <c r="C8" s="36">
        <f>'corrigé application'!C27</f>
        <v>7.4999999999999997E-3</v>
      </c>
      <c r="D8" s="35">
        <f>B8*C8</f>
        <v>14.25</v>
      </c>
      <c r="E8" s="37">
        <f ca="1">'corrigé application'!E27</f>
        <v>1.2500000000000001E-2</v>
      </c>
      <c r="F8" s="38">
        <f ca="1">B8*E8</f>
        <v>23.75</v>
      </c>
    </row>
    <row r="9" spans="1:6" ht="17.25" customHeight="1" x14ac:dyDescent="0.25">
      <c r="A9" s="34" t="s">
        <v>92</v>
      </c>
      <c r="B9" s="35"/>
      <c r="C9" s="36"/>
      <c r="D9" s="35">
        <f>'corrigé application'!D26</f>
        <v>25</v>
      </c>
      <c r="E9" s="37"/>
      <c r="F9" s="38">
        <f>'corrigé application'!F26</f>
        <v>60</v>
      </c>
    </row>
    <row r="10" spans="1:6" ht="17.25" customHeight="1" x14ac:dyDescent="0.25">
      <c r="A10" s="34"/>
      <c r="B10" s="35"/>
      <c r="C10" s="36"/>
      <c r="D10" s="35"/>
      <c r="E10" s="37"/>
      <c r="F10" s="38"/>
    </row>
    <row r="11" spans="1:6" ht="17.25" customHeight="1" x14ac:dyDescent="0.25">
      <c r="A11" s="46" t="s">
        <v>93</v>
      </c>
      <c r="B11" s="35">
        <f>B3</f>
        <v>1900</v>
      </c>
      <c r="C11" s="39"/>
      <c r="D11" s="40"/>
      <c r="E11" s="37">
        <v>2.5000000000000001E-2</v>
      </c>
      <c r="F11" s="38">
        <f>B11*E11</f>
        <v>47.5</v>
      </c>
    </row>
    <row r="12" spans="1:6" ht="17.25" customHeight="1" x14ac:dyDescent="0.25">
      <c r="A12" s="46"/>
      <c r="B12" s="35"/>
      <c r="C12" s="39"/>
      <c r="D12" s="40"/>
      <c r="E12" s="37"/>
      <c r="F12" s="38"/>
    </row>
    <row r="13" spans="1:6" ht="17.25" customHeight="1" x14ac:dyDescent="0.25">
      <c r="A13" s="46" t="s">
        <v>94</v>
      </c>
      <c r="B13" s="35"/>
      <c r="C13" s="39"/>
      <c r="D13" s="40"/>
      <c r="E13" s="37"/>
      <c r="F13" s="38"/>
    </row>
    <row r="14" spans="1:6" ht="17.25" customHeight="1" x14ac:dyDescent="0.25">
      <c r="A14" s="34" t="s">
        <v>95</v>
      </c>
      <c r="B14" s="35">
        <f>B7</f>
        <v>1900</v>
      </c>
      <c r="C14" s="36">
        <f>'[1]v 12 Grille de cotisations'!C22</f>
        <v>6.9000000000000006E-2</v>
      </c>
      <c r="D14" s="35">
        <f>B14*C14</f>
        <v>131.10000000000002</v>
      </c>
      <c r="E14" s="37">
        <f>'[1]v 12 Grille de cotisations'!D22</f>
        <v>8.5500000000000007E-2</v>
      </c>
      <c r="F14" s="38">
        <f>B14*E14</f>
        <v>162.45000000000002</v>
      </c>
    </row>
    <row r="15" spans="1:6" ht="17.25" customHeight="1" x14ac:dyDescent="0.25">
      <c r="A15" s="34" t="s">
        <v>96</v>
      </c>
      <c r="B15" s="35">
        <f>B14</f>
        <v>1900</v>
      </c>
      <c r="C15" s="36">
        <f>'[1]v 12 Grille de cotisations'!C10</f>
        <v>4.0000000000000001E-3</v>
      </c>
      <c r="D15" s="35">
        <f>B15*C15</f>
        <v>7.6000000000000005</v>
      </c>
      <c r="E15" s="37">
        <f>'[1]v 12 Grille de cotisations'!D10</f>
        <v>1.9E-2</v>
      </c>
      <c r="F15" s="38">
        <f>B15*E15</f>
        <v>36.1</v>
      </c>
    </row>
    <row r="16" spans="1:6" ht="17.25" customHeight="1" x14ac:dyDescent="0.25">
      <c r="A16" s="34" t="s">
        <v>97</v>
      </c>
      <c r="B16" s="35">
        <f>B15</f>
        <v>1900</v>
      </c>
      <c r="C16" s="87">
        <f>3.1%+0.8%</f>
        <v>3.9E-2</v>
      </c>
      <c r="D16" s="35">
        <f>B16*C16</f>
        <v>74.099999999999994</v>
      </c>
      <c r="E16" s="37">
        <f>4.65%+1.2%</f>
        <v>5.850000000000001E-2</v>
      </c>
      <c r="F16" s="38">
        <f>B16*E16</f>
        <v>111.15000000000002</v>
      </c>
    </row>
    <row r="17" spans="1:8" ht="17.25" customHeight="1" x14ac:dyDescent="0.25">
      <c r="A17" s="34" t="s">
        <v>98</v>
      </c>
      <c r="B17" s="35"/>
      <c r="C17" s="87"/>
      <c r="D17" s="35"/>
      <c r="E17" s="37"/>
      <c r="F17" s="38"/>
    </row>
    <row r="18" spans="1:8" ht="17.25" customHeight="1" x14ac:dyDescent="0.25">
      <c r="A18" s="34" t="s">
        <v>99</v>
      </c>
      <c r="B18" s="35"/>
      <c r="C18" s="87"/>
      <c r="D18" s="35"/>
      <c r="E18" s="37"/>
      <c r="F18" s="38"/>
    </row>
    <row r="19" spans="1:8" ht="17.25" customHeight="1" x14ac:dyDescent="0.25">
      <c r="A19" s="34"/>
      <c r="B19" s="35"/>
      <c r="C19" s="87"/>
      <c r="D19" s="35"/>
      <c r="E19" s="37"/>
      <c r="F19" s="38"/>
    </row>
    <row r="20" spans="1:8" ht="17.25" customHeight="1" x14ac:dyDescent="0.25">
      <c r="A20" s="55" t="s">
        <v>100</v>
      </c>
      <c r="B20" s="88">
        <f>B7</f>
        <v>1900</v>
      </c>
      <c r="C20" s="87"/>
      <c r="D20" s="35"/>
      <c r="E20" s="37">
        <v>3.4500000000000003E-2</v>
      </c>
      <c r="F20" s="38">
        <f t="shared" ref="F20:F22" si="0">B20*E20</f>
        <v>65.550000000000011</v>
      </c>
    </row>
    <row r="21" spans="1:8" ht="17.25" customHeight="1" x14ac:dyDescent="0.25">
      <c r="A21" s="55" t="s">
        <v>101</v>
      </c>
      <c r="B21" s="35">
        <f t="shared" ref="B21:B22" si="1">$B$3</f>
        <v>1900</v>
      </c>
      <c r="C21" s="36">
        <v>2.4E-2</v>
      </c>
      <c r="D21" s="35">
        <f t="shared" ref="D21" si="2">B21*C21</f>
        <v>45.6</v>
      </c>
      <c r="E21" s="37">
        <v>4.2000000000000003E-2</v>
      </c>
      <c r="F21" s="38">
        <f t="shared" si="0"/>
        <v>79.800000000000011</v>
      </c>
    </row>
    <row r="22" spans="1:8" ht="17.25" customHeight="1" x14ac:dyDescent="0.25">
      <c r="A22" s="55" t="s">
        <v>102</v>
      </c>
      <c r="B22" s="35">
        <f t="shared" si="1"/>
        <v>1900</v>
      </c>
      <c r="C22" s="87"/>
      <c r="D22" s="35"/>
      <c r="E22" s="37">
        <f>1%+0.1%+0.3%+0.01%+0.016%+0.68%+0.55%</f>
        <v>2.656E-2</v>
      </c>
      <c r="F22" s="38">
        <f t="shared" si="0"/>
        <v>50.463999999999999</v>
      </c>
    </row>
    <row r="23" spans="1:8" ht="17.25" customHeight="1" x14ac:dyDescent="0.25">
      <c r="A23" s="55" t="s">
        <v>103</v>
      </c>
      <c r="B23" s="88"/>
      <c r="C23" s="87"/>
      <c r="D23" s="35"/>
      <c r="E23" s="37"/>
      <c r="F23" s="38"/>
    </row>
    <row r="24" spans="1:8" ht="17.25" customHeight="1" x14ac:dyDescent="0.25">
      <c r="A24" s="46"/>
      <c r="B24" s="88"/>
      <c r="C24" s="87"/>
      <c r="D24" s="35"/>
      <c r="E24" s="37"/>
      <c r="F24" s="38"/>
    </row>
    <row r="25" spans="1:8" ht="17.25" customHeight="1" x14ac:dyDescent="0.25">
      <c r="A25" s="46"/>
      <c r="B25" s="88"/>
      <c r="C25" s="87"/>
      <c r="D25" s="35"/>
      <c r="E25" s="37"/>
      <c r="F25" s="38"/>
    </row>
    <row r="26" spans="1:8" ht="17.25" customHeight="1" x14ac:dyDescent="0.25">
      <c r="A26" s="34" t="s">
        <v>11</v>
      </c>
      <c r="B26" s="35">
        <f ca="1">(B3*0.9825)+F8+F9</f>
        <v>1950.5</v>
      </c>
      <c r="C26" s="36">
        <v>2.9000000000000001E-2</v>
      </c>
      <c r="D26" s="35">
        <f t="shared" ref="D26:D27" ca="1" si="3">B26*C26</f>
        <v>56.564500000000002</v>
      </c>
      <c r="E26" s="42"/>
      <c r="F26" s="43"/>
      <c r="G26" s="66"/>
    </row>
    <row r="27" spans="1:8" ht="17.25" customHeight="1" x14ac:dyDescent="0.25">
      <c r="A27" s="34" t="s">
        <v>12</v>
      </c>
      <c r="B27" s="35">
        <f ca="1">B26</f>
        <v>1950.5</v>
      </c>
      <c r="C27" s="36">
        <v>5.0999999999999997E-2</v>
      </c>
      <c r="D27" s="35">
        <f t="shared" ca="1" si="3"/>
        <v>99.475499999999997</v>
      </c>
      <c r="E27" s="42"/>
      <c r="F27" s="43"/>
    </row>
    <row r="28" spans="1:8" ht="17.25" customHeight="1" x14ac:dyDescent="0.25">
      <c r="A28" s="34"/>
      <c r="B28" s="35"/>
      <c r="C28" s="36"/>
      <c r="D28" s="35"/>
      <c r="E28" s="42"/>
      <c r="F28" s="43"/>
      <c r="H28" s="70"/>
    </row>
    <row r="29" spans="1:8" ht="17.25" customHeight="1" x14ac:dyDescent="0.25">
      <c r="A29" s="55" t="s">
        <v>104</v>
      </c>
      <c r="B29" s="35"/>
      <c r="C29" s="44"/>
      <c r="D29" s="35"/>
      <c r="E29" s="45"/>
      <c r="F29" s="89">
        <f>'corrigé application'!F19</f>
        <v>-219.26</v>
      </c>
    </row>
    <row r="30" spans="1:8" ht="17.25" customHeight="1" x14ac:dyDescent="0.25">
      <c r="A30" s="46"/>
      <c r="B30" s="72"/>
      <c r="C30" s="39"/>
      <c r="D30" s="39"/>
      <c r="E30" s="42"/>
      <c r="F30" s="47"/>
    </row>
    <row r="31" spans="1:8" ht="17.25" customHeight="1" x14ac:dyDescent="0.25">
      <c r="A31" s="34"/>
      <c r="B31" s="35"/>
      <c r="C31" s="36"/>
      <c r="D31" s="35"/>
      <c r="E31" s="53"/>
      <c r="F31" s="54"/>
    </row>
    <row r="32" spans="1:8" ht="17.25" customHeight="1" x14ac:dyDescent="0.25">
      <c r="A32" s="55" t="s">
        <v>33</v>
      </c>
      <c r="B32" s="56"/>
      <c r="C32" s="72"/>
      <c r="D32" s="57">
        <f ca="1">SUM(D7:D30)</f>
        <v>467.94000000000005</v>
      </c>
      <c r="E32" s="58"/>
      <c r="F32" s="59">
        <v>662.41</v>
      </c>
    </row>
    <row r="33" spans="1:6" ht="17.25" customHeight="1" thickBot="1" x14ac:dyDescent="0.3">
      <c r="A33" s="60" t="s">
        <v>87</v>
      </c>
      <c r="B33" s="61"/>
      <c r="C33" s="62"/>
      <c r="D33" s="63">
        <f ca="1">B3-D32</f>
        <v>1432.06</v>
      </c>
      <c r="E33" s="64"/>
      <c r="F33" s="65"/>
    </row>
    <row r="34" spans="1:6" ht="23.25" customHeight="1" thickBot="1" x14ac:dyDescent="0.3">
      <c r="A34" s="110" t="s">
        <v>106</v>
      </c>
      <c r="B34" s="111"/>
      <c r="C34" s="111"/>
      <c r="D34" s="86">
        <f ca="1">#REF!-D32+D25+D23+D12+D10+F21</f>
        <v>1548.6244999999999</v>
      </c>
    </row>
    <row r="35" spans="1:6" ht="24" customHeight="1" x14ac:dyDescent="0.25">
      <c r="A35" s="30"/>
      <c r="B35" s="30"/>
      <c r="C35" s="30"/>
      <c r="D35" s="31"/>
      <c r="E35" s="30"/>
      <c r="F35" s="31"/>
    </row>
    <row r="36" spans="1:6" ht="24" customHeight="1" x14ac:dyDescent="0.25">
      <c r="A36" s="30"/>
      <c r="B36" s="30"/>
      <c r="C36" s="30"/>
      <c r="D36" s="30"/>
      <c r="E36" s="30"/>
      <c r="F36" s="30"/>
    </row>
    <row r="37" spans="1:6" x14ac:dyDescent="0.25">
      <c r="A37" s="30"/>
      <c r="B37" s="30"/>
      <c r="C37" s="30"/>
      <c r="D37" s="30"/>
      <c r="E37" s="30"/>
      <c r="F37" s="30"/>
    </row>
    <row r="38" spans="1:6" x14ac:dyDescent="0.25">
      <c r="A38" s="30"/>
      <c r="B38" s="30"/>
      <c r="C38" s="30"/>
      <c r="D38" s="30"/>
      <c r="E38" s="30"/>
      <c r="F38" s="30"/>
    </row>
    <row r="39" spans="1:6" x14ac:dyDescent="0.25">
      <c r="A39" s="30"/>
      <c r="B39" s="30"/>
      <c r="C39" s="30"/>
      <c r="D39" s="30"/>
      <c r="E39" s="30"/>
      <c r="F39" s="30"/>
    </row>
    <row r="40" spans="1:6" x14ac:dyDescent="0.25">
      <c r="A40" s="30"/>
      <c r="B40" s="30"/>
      <c r="C40" s="30"/>
      <c r="D40" s="30"/>
      <c r="E40" s="30"/>
      <c r="F40" s="30"/>
    </row>
    <row r="41" spans="1:6" x14ac:dyDescent="0.25">
      <c r="A41" s="30"/>
      <c r="B41" s="30"/>
      <c r="C41" s="30"/>
      <c r="D41" s="30"/>
      <c r="E41" s="30"/>
      <c r="F41" s="30"/>
    </row>
    <row r="42" spans="1:6" x14ac:dyDescent="0.25">
      <c r="A42" s="30"/>
      <c r="B42" s="30"/>
      <c r="C42" s="30"/>
      <c r="D42" s="30"/>
      <c r="E42" s="30"/>
      <c r="F42" s="30"/>
    </row>
  </sheetData>
  <mergeCells count="8">
    <mergeCell ref="F4:F5"/>
    <mergeCell ref="A34:C34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v 12 Grille de cotisations</vt:lpstr>
      <vt:lpstr> enonce application</vt:lpstr>
      <vt:lpstr>corrigé application</vt:lpstr>
      <vt:lpstr> bulletin simplif non-cadre</vt:lpstr>
      <vt:lpstr>' bulletin simplif non-cadre'!_Toc409093540</vt:lpstr>
      <vt:lpstr>' enonce application'!_Toc409093540</vt:lpstr>
      <vt:lpstr>'corrigé application'!_Toc409093540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2016-01-10T07:36:02Z</cp:lastPrinted>
  <dcterms:created xsi:type="dcterms:W3CDTF">2015-03-28T14:18:36Z</dcterms:created>
  <dcterms:modified xsi:type="dcterms:W3CDTF">2017-01-13T16:02:34Z</dcterms:modified>
</cp:coreProperties>
</file>